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80" windowWidth="22640" windowHeight="11400" tabRatio="509" activeTab="3"/>
  </bookViews>
  <sheets>
    <sheet name="Upper Jaw" sheetId="1" r:id="rId1"/>
    <sheet name="Lower Jaw" sheetId="2" r:id="rId2"/>
    <sheet name="Total Mouth" sheetId="3" r:id="rId3"/>
    <sheet name="Summary Trial #2" sheetId="4" r:id="rId4"/>
    <sheet name="Harvey Summary" sheetId="5" r:id="rId5"/>
  </sheets>
  <definedNames>
    <definedName name="_xlfn.STDEV.P" hidden="1">#NAME?</definedName>
    <definedName name="_xlnm.Print_Area" localSheetId="1">'Lower Jaw'!$A$1:$BC$79</definedName>
    <definedName name="_xlnm.Print_Area" localSheetId="0">'Upper Jaw'!$A$1:$AP$79</definedName>
  </definedNames>
  <calcPr fullCalcOnLoad="1"/>
</workbook>
</file>

<file path=xl/sharedStrings.xml><?xml version="1.0" encoding="utf-8"?>
<sst xmlns="http://schemas.openxmlformats.org/spreadsheetml/2006/main" count="602" uniqueCount="158">
  <si>
    <t xml:space="preserve"> (Mean control - mean test) / Mean control </t>
  </si>
  <si>
    <t>t-Test: Two-Sample Assuming Unequal Variances</t>
  </si>
  <si>
    <t>TEST</t>
  </si>
  <si>
    <t>CONTROL</t>
  </si>
  <si>
    <t xml:space="preserve">Test </t>
  </si>
  <si>
    <t>VOHC Efficay %</t>
  </si>
  <si>
    <t>(Control - Test) / Control</t>
  </si>
  <si>
    <t>Plaque scores on Day 42</t>
  </si>
  <si>
    <t>&gt;88%</t>
  </si>
  <si>
    <t>N</t>
  </si>
  <si>
    <t>MEAN</t>
  </si>
  <si>
    <t>SD</t>
  </si>
  <si>
    <t>sqrt of n</t>
  </si>
  <si>
    <t>LOWER JAW</t>
  </si>
  <si>
    <t>UPPER JAW</t>
  </si>
  <si>
    <t>total</t>
  </si>
  <si>
    <t>% improvement</t>
  </si>
  <si>
    <t>points</t>
  </si>
  <si>
    <t xml:space="preserve">Total Test Subjects: </t>
  </si>
  <si>
    <t xml:space="preserve">Total Test Controls: </t>
  </si>
  <si>
    <t>Test Subjects:</t>
  </si>
  <si>
    <t>Control Subjects:</t>
  </si>
  <si>
    <t>Upper Jaw</t>
  </si>
  <si>
    <t>Lower Jaw</t>
  </si>
  <si>
    <t>Total points:</t>
  </si>
  <si>
    <t>Combined Upper and Lower Jaws</t>
  </si>
  <si>
    <t>% Effectivity:</t>
  </si>
  <si>
    <t>% plaque remaining</t>
  </si>
  <si>
    <t>plaque points</t>
  </si>
  <si>
    <t>Test</t>
  </si>
  <si>
    <t>Control</t>
  </si>
  <si>
    <t>Plaque points used:</t>
  </si>
  <si>
    <t>0 = no plaque</t>
  </si>
  <si>
    <t>1 = less than 1/3 plaque</t>
  </si>
  <si>
    <t>2 = 1/3 to 2/3 with plaque</t>
  </si>
  <si>
    <t>3 = more than 2/3 with plaque</t>
  </si>
  <si>
    <t>Test (Treated)</t>
  </si>
  <si>
    <t>ALL</t>
  </si>
  <si>
    <t>n</t>
  </si>
  <si>
    <t>mean</t>
  </si>
  <si>
    <t>sd</t>
  </si>
  <si>
    <t>mode</t>
  </si>
  <si>
    <t>Control (not treated)</t>
  </si>
  <si>
    <t>Total Points (test and control)</t>
  </si>
  <si>
    <t>Points for Test (treated) Grp</t>
  </si>
  <si>
    <t>Points for Control (not)  Grp</t>
  </si>
  <si>
    <t>*an Effect Size value of 0.5 represents a Moderate,  and 0.8 a Large statistical and clinical difference between the two groups.</t>
  </si>
  <si>
    <t>Std Error of Mean (SEM)</t>
  </si>
  <si>
    <t>Lower 95% conf. limit</t>
  </si>
  <si>
    <t>Upper 95% conf. Limit</t>
  </si>
  <si>
    <t>min</t>
  </si>
  <si>
    <t>max</t>
  </si>
  <si>
    <t>median (50th percentile)</t>
  </si>
  <si>
    <t>two-tailed p</t>
  </si>
  <si>
    <t>t</t>
  </si>
  <si>
    <t>df</t>
  </si>
  <si>
    <t xml:space="preserve">Mean of paired differences = </t>
  </si>
  <si>
    <t>The 95% confidence interval of the difference :</t>
  </si>
  <si>
    <t>RC</t>
  </si>
  <si>
    <t>RP3</t>
  </si>
  <si>
    <t>RP4</t>
  </si>
  <si>
    <t>LC</t>
  </si>
  <si>
    <t>LP3</t>
  </si>
  <si>
    <t>LP4</t>
  </si>
  <si>
    <t>RM1</t>
  </si>
  <si>
    <t>LM1</t>
  </si>
  <si>
    <t>Test subjects: Cats from KITTEN RESCUE</t>
  </si>
  <si>
    <t>Healthy Mouth</t>
  </si>
  <si>
    <t>Mean Mouth Plaque Score</t>
  </si>
  <si>
    <t>&lt;.0001</t>
  </si>
  <si>
    <t>Control Subjects</t>
  </si>
  <si>
    <t>Test Subjects</t>
  </si>
  <si>
    <t xml:space="preserve">VOHC % Reduction: </t>
  </si>
  <si>
    <t>Sum</t>
  </si>
  <si>
    <t>Mean</t>
  </si>
  <si>
    <t>Mean =</t>
  </si>
  <si>
    <t>SD =</t>
  </si>
  <si>
    <t>Total Mouth</t>
  </si>
  <si>
    <t>Total Points =</t>
  </si>
  <si>
    <t xml:space="preserve">Total Points = </t>
  </si>
  <si>
    <t>Cat Number:</t>
  </si>
  <si>
    <t>Paired Groups
 t-Test</t>
  </si>
  <si>
    <t>Points for Control (untreated)  Grp</t>
  </si>
  <si>
    <t>-55.517, -32.083</t>
  </si>
  <si>
    <t>Trial #2: 6 Weeks Upper Jaw</t>
  </si>
  <si>
    <t>Trial #2: 6 Weeks Lower Jaw</t>
  </si>
  <si>
    <t>Trial #2: 6 Weeks Total Mouth</t>
  </si>
  <si>
    <t>Test (Treated):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</si>
  <si>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</si>
  <si>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</si>
  <si>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</si>
  <si>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</si>
  <si>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</si>
  <si>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</si>
  <si>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</si>
  <si>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</si>
  <si>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</si>
  <si>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</si>
  <si>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</si>
  <si>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</si>
  <si>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</si>
  <si>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</si>
  <si>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</si>
  <si>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</si>
  <si>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</si>
  <si>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</si>
  <si>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</si>
  <si>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</si>
  <si>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</si>
  <si>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</si>
  <si>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</si>
  <si>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</si>
  <si>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</si>
  <si>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</si>
  <si>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</si>
  <si>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</si>
  <si>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</si>
  <si>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</si>
  <si>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</si>
  <si>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</si>
  <si>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</si>
  <si>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</si>
  <si>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</si>
  <si>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</si>
  <si>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</si>
  <si>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</si>
  <si>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</si>
  <si>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</si>
  <si>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Study dates: August 14, 2010 - September 25, 2010</t>
  </si>
  <si>
    <t>Group mean</t>
  </si>
  <si>
    <t>difference</t>
  </si>
  <si>
    <t>Upper jaw</t>
  </si>
  <si>
    <t>Lower jaw</t>
  </si>
  <si>
    <t>Group Mouth Mean</t>
  </si>
  <si>
    <t xml:space="preserve">Mouth </t>
  </si>
  <si>
    <t xml:space="preserve"> Points</t>
  </si>
  <si>
    <t>Group</t>
  </si>
  <si>
    <t>Points</t>
  </si>
  <si>
    <t>(TEST)</t>
  </si>
  <si>
    <t>Mouth</t>
  </si>
  <si>
    <t>Group mouth mean (CONTROL)</t>
  </si>
  <si>
    <t xml:space="preserve">Control </t>
  </si>
  <si>
    <t>Jaw mean</t>
  </si>
  <si>
    <t>from day zero</t>
  </si>
  <si>
    <t xml:space="preserve">day 42 </t>
  </si>
  <si>
    <t>day 42 from</t>
  </si>
  <si>
    <t>day zero</t>
  </si>
  <si>
    <t>Variance</t>
  </si>
  <si>
    <t>Observations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</si>
  <si>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</si>
  <si>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</si>
  <si>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</si>
  <si>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</si>
  <si>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</si>
  <si>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</si>
  <si>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VOHC efficacy %</t>
  </si>
  <si>
    <t>Trial 2</t>
  </si>
  <si>
    <t>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</si>
</sst>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.00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8" fillId="0" borderId="3" applyNumberFormat="0" applyFill="0" applyAlignment="0" applyProtection="0"/>
    <xf numFmtId="0" fontId="29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4" fillId="2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7" xfId="0" applyFill="1" applyBorder="1" applyAlignment="1">
      <alignment horizontal="center"/>
    </xf>
    <xf numFmtId="0" fontId="0" fillId="25" borderId="18" xfId="0" applyFill="1" applyBorder="1" applyAlignment="1">
      <alignment/>
    </xf>
    <xf numFmtId="9" fontId="0" fillId="0" borderId="0" xfId="60" applyFont="1" applyAlignment="1">
      <alignment/>
    </xf>
    <xf numFmtId="0" fontId="0" fillId="25" borderId="19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20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9" fontId="4" fillId="0" borderId="10" xfId="60" applyFont="1" applyBorder="1" applyAlignment="1">
      <alignment/>
    </xf>
    <xf numFmtId="9" fontId="6" fillId="0" borderId="0" xfId="60" applyFont="1" applyBorder="1" applyAlignment="1">
      <alignment/>
    </xf>
    <xf numFmtId="0" fontId="0" fillId="25" borderId="19" xfId="0" applyFill="1" applyBorder="1" applyAlignment="1">
      <alignment horizontal="left"/>
    </xf>
    <xf numFmtId="0" fontId="11" fillId="25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64" fontId="4" fillId="24" borderId="10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32" xfId="0" applyBorder="1" applyAlignment="1">
      <alignment horizontal="right"/>
    </xf>
    <xf numFmtId="1" fontId="0" fillId="0" borderId="33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right"/>
    </xf>
    <xf numFmtId="164" fontId="0" fillId="0" borderId="0" xfId="0" applyNumberFormat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" fillId="26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4" fillId="24" borderId="0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43" xfId="0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68" fontId="14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7" fontId="4" fillId="24" borderId="19" xfId="0" applyNumberFormat="1" applyFont="1" applyFill="1" applyBorder="1" applyAlignment="1">
      <alignment/>
    </xf>
    <xf numFmtId="167" fontId="4" fillId="24" borderId="1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right" wrapText="1"/>
    </xf>
    <xf numFmtId="9" fontId="0" fillId="0" borderId="19" xfId="60" applyFont="1" applyBorder="1" applyAlignment="1">
      <alignment/>
    </xf>
    <xf numFmtId="9" fontId="0" fillId="0" borderId="19" xfId="0" applyNumberFormat="1" applyBorder="1" applyAlignment="1">
      <alignment/>
    </xf>
    <xf numFmtId="0" fontId="7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6" fillId="0" borderId="44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4" fillId="0" borderId="4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3" fontId="17" fillId="0" borderId="0" xfId="57" applyNumberFormat="1" applyFont="1" applyBorder="1" applyAlignment="1">
      <alignment horizontal="right" vertical="top"/>
      <protection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46" xfId="0" applyBorder="1" applyAlignment="1">
      <alignment horizontal="center"/>
    </xf>
    <xf numFmtId="0" fontId="2" fillId="0" borderId="46" xfId="0" applyFont="1" applyBorder="1" applyAlignment="1">
      <alignment/>
    </xf>
    <xf numFmtId="0" fontId="0" fillId="0" borderId="46" xfId="0" applyFill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6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6" fontId="4" fillId="0" borderId="47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7" fontId="4" fillId="0" borderId="47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" fontId="4" fillId="0" borderId="47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66" fontId="0" fillId="0" borderId="47" xfId="0" applyNumberFormat="1" applyFont="1" applyBorder="1" applyAlignment="1" quotePrefix="1">
      <alignment/>
    </xf>
    <xf numFmtId="166" fontId="0" fillId="0" borderId="0" xfId="0" applyNumberFormat="1" applyFont="1" applyBorder="1" applyAlignment="1">
      <alignment/>
    </xf>
    <xf numFmtId="166" fontId="0" fillId="0" borderId="47" xfId="0" applyNumberFormat="1" applyFont="1" applyBorder="1" applyAlignment="1" quotePrefix="1">
      <alignment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/>
    </xf>
    <xf numFmtId="0" fontId="0" fillId="7" borderId="49" xfId="0" applyFill="1" applyBorder="1" applyAlignment="1">
      <alignment/>
    </xf>
    <xf numFmtId="0" fontId="0" fillId="7" borderId="50" xfId="0" applyFill="1" applyBorder="1" applyAlignment="1">
      <alignment/>
    </xf>
    <xf numFmtId="0" fontId="0" fillId="7" borderId="5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Alignment="1">
      <alignment/>
    </xf>
    <xf numFmtId="0" fontId="0" fillId="7" borderId="52" xfId="0" applyFill="1" applyBorder="1" applyAlignment="1">
      <alignment/>
    </xf>
    <xf numFmtId="0" fontId="0" fillId="7" borderId="53" xfId="0" applyFill="1" applyBorder="1" applyAlignment="1">
      <alignment/>
    </xf>
    <xf numFmtId="0" fontId="0" fillId="7" borderId="54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" borderId="51" xfId="0" applyFill="1" applyBorder="1" applyAlignment="1">
      <alignment/>
    </xf>
    <xf numFmtId="0" fontId="0" fillId="3" borderId="49" xfId="0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56" xfId="0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7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55" xfId="0" applyFont="1" applyFill="1" applyBorder="1" applyAlignment="1">
      <alignment horizontal="right"/>
    </xf>
    <xf numFmtId="0" fontId="0" fillId="3" borderId="56" xfId="0" applyFont="1" applyFill="1" applyBorder="1" applyAlignment="1">
      <alignment/>
    </xf>
    <xf numFmtId="0" fontId="0" fillId="3" borderId="49" xfId="0" applyFont="1" applyFill="1" applyBorder="1" applyAlignment="1">
      <alignment horizontal="center"/>
    </xf>
    <xf numFmtId="0" fontId="0" fillId="3" borderId="55" xfId="0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3" borderId="36" xfId="0" applyFill="1" applyBorder="1" applyAlignment="1">
      <alignment/>
    </xf>
    <xf numFmtId="0" fontId="0" fillId="3" borderId="57" xfId="0" applyFill="1" applyBorder="1" applyAlignment="1">
      <alignment/>
    </xf>
    <xf numFmtId="0" fontId="0" fillId="3" borderId="50" xfId="0" applyFill="1" applyBorder="1" applyAlignment="1">
      <alignment/>
    </xf>
    <xf numFmtId="0" fontId="0" fillId="3" borderId="52" xfId="0" applyFont="1" applyFill="1" applyBorder="1" applyAlignment="1">
      <alignment horizontal="center"/>
    </xf>
    <xf numFmtId="0" fontId="0" fillId="7" borderId="49" xfId="0" applyFont="1" applyFill="1" applyBorder="1" applyAlignment="1">
      <alignment horizontal="center"/>
    </xf>
    <xf numFmtId="0" fontId="0" fillId="3" borderId="52" xfId="0" applyFont="1" applyFill="1" applyBorder="1" applyAlignment="1">
      <alignment/>
    </xf>
    <xf numFmtId="0" fontId="0" fillId="7" borderId="58" xfId="0" applyFont="1" applyFill="1" applyBorder="1" applyAlignment="1">
      <alignment horizontal="right"/>
    </xf>
    <xf numFmtId="0" fontId="0" fillId="7" borderId="52" xfId="0" applyFont="1" applyFill="1" applyBorder="1" applyAlignment="1">
      <alignment/>
    </xf>
    <xf numFmtId="0" fontId="0" fillId="7" borderId="59" xfId="0" applyFont="1" applyFill="1" applyBorder="1" applyAlignment="1">
      <alignment horizontal="right"/>
    </xf>
    <xf numFmtId="0" fontId="0" fillId="7" borderId="54" xfId="0" applyFont="1" applyFill="1" applyBorder="1" applyAlignment="1">
      <alignment/>
    </xf>
    <xf numFmtId="0" fontId="0" fillId="3" borderId="54" xfId="0" applyFont="1" applyFill="1" applyBorder="1" applyAlignment="1">
      <alignment horizontal="center"/>
    </xf>
    <xf numFmtId="0" fontId="0" fillId="3" borderId="58" xfId="0" applyFont="1" applyFill="1" applyBorder="1" applyAlignment="1">
      <alignment horizontal="right" vertical="center"/>
    </xf>
    <xf numFmtId="0" fontId="0" fillId="7" borderId="58" xfId="0" applyFont="1" applyFill="1" applyBorder="1" applyAlignment="1">
      <alignment horizontal="right" vertical="center"/>
    </xf>
    <xf numFmtId="0" fontId="0" fillId="7" borderId="59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60" xfId="0" applyFill="1" applyBorder="1" applyAlignment="1">
      <alignment/>
    </xf>
    <xf numFmtId="0" fontId="21" fillId="0" borderId="61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60" xfId="0" applyNumberFormat="1" applyFill="1" applyBorder="1" applyAlignment="1">
      <alignment/>
    </xf>
    <xf numFmtId="0" fontId="21" fillId="3" borderId="61" xfId="0" applyFont="1" applyFill="1" applyBorder="1" applyAlignment="1">
      <alignment horizontal="center"/>
    </xf>
    <xf numFmtId="0" fontId="0" fillId="3" borderId="55" xfId="0" applyFill="1" applyBorder="1" applyAlignment="1">
      <alignment/>
    </xf>
    <xf numFmtId="2" fontId="0" fillId="3" borderId="56" xfId="0" applyNumberFormat="1" applyFill="1" applyBorder="1" applyAlignment="1">
      <alignment/>
    </xf>
    <xf numFmtId="0" fontId="0" fillId="3" borderId="55" xfId="0" applyFont="1" applyFill="1" applyBorder="1" applyAlignment="1">
      <alignment horizontal="center"/>
    </xf>
    <xf numFmtId="0" fontId="0" fillId="3" borderId="58" xfId="0" applyFont="1" applyFill="1" applyBorder="1" applyAlignment="1">
      <alignment/>
    </xf>
    <xf numFmtId="0" fontId="0" fillId="3" borderId="62" xfId="0" applyFill="1" applyBorder="1" applyAlignment="1">
      <alignment/>
    </xf>
    <xf numFmtId="2" fontId="0" fillId="3" borderId="55" xfId="0" applyNumberFormat="1" applyFill="1" applyBorder="1" applyAlignment="1">
      <alignment/>
    </xf>
    <xf numFmtId="0" fontId="0" fillId="0" borderId="63" xfId="0" applyBorder="1" applyAlignment="1">
      <alignment horizontal="right"/>
    </xf>
    <xf numFmtId="0" fontId="0" fillId="0" borderId="55" xfId="0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0" fillId="0" borderId="57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53" xfId="0" applyBorder="1" applyAlignment="1">
      <alignment/>
    </xf>
    <xf numFmtId="0" fontId="21" fillId="0" borderId="64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4" xfId="0" applyBorder="1" applyAlignment="1">
      <alignment/>
    </xf>
    <xf numFmtId="0" fontId="0" fillId="3" borderId="59" xfId="0" applyFont="1" applyFill="1" applyBorder="1" applyAlignment="1">
      <alignment/>
    </xf>
    <xf numFmtId="0" fontId="0" fillId="3" borderId="54" xfId="0" applyFill="1" applyBorder="1" applyAlignment="1">
      <alignment/>
    </xf>
    <xf numFmtId="0" fontId="2" fillId="3" borderId="50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0" fillId="3" borderId="57" xfId="0" applyFill="1" applyBorder="1" applyAlignment="1">
      <alignment/>
    </xf>
    <xf numFmtId="0" fontId="37" fillId="0" borderId="55" xfId="0" applyFont="1" applyBorder="1" applyAlignment="1">
      <alignment/>
    </xf>
    <xf numFmtId="0" fontId="0" fillId="0" borderId="36" xfId="0" applyBorder="1" applyAlignment="1">
      <alignment/>
    </xf>
    <xf numFmtId="0" fontId="0" fillId="0" borderId="56" xfId="0" applyBorder="1" applyAlignment="1">
      <alignment/>
    </xf>
    <xf numFmtId="0" fontId="10" fillId="0" borderId="0" xfId="0" applyFont="1" applyFill="1" applyBorder="1" applyAlignment="1">
      <alignment horizontal="right"/>
    </xf>
    <xf numFmtId="9" fontId="4" fillId="0" borderId="10" xfId="6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5" fillId="26" borderId="65" xfId="0" applyFont="1" applyFill="1" applyBorder="1" applyAlignment="1">
      <alignment horizontal="center"/>
    </xf>
    <xf numFmtId="0" fontId="5" fillId="26" borderId="66" xfId="0" applyFont="1" applyFill="1" applyBorder="1" applyAlignment="1">
      <alignment horizontal="center"/>
    </xf>
    <xf numFmtId="0" fontId="5" fillId="26" borderId="48" xfId="0" applyFont="1" applyFill="1" applyBorder="1" applyAlignment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14" fontId="0" fillId="0" borderId="60" xfId="0" applyNumberFormat="1" applyBorder="1" applyAlignment="1" quotePrefix="1">
      <alignment horizontal="center"/>
    </xf>
    <xf numFmtId="0" fontId="5" fillId="26" borderId="38" xfId="0" applyFont="1" applyFill="1" applyBorder="1" applyAlignment="1">
      <alignment horizontal="center"/>
    </xf>
    <xf numFmtId="0" fontId="5" fillId="26" borderId="67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9" fontId="4" fillId="0" borderId="29" xfId="60" applyFont="1" applyBorder="1" applyAlignment="1">
      <alignment horizontal="center" vertical="center"/>
    </xf>
    <xf numFmtId="9" fontId="4" fillId="0" borderId="31" xfId="60" applyFont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top" wrapText="1"/>
    </xf>
    <xf numFmtId="0" fontId="7" fillId="25" borderId="0" xfId="0" applyFont="1" applyFill="1" applyBorder="1" applyAlignment="1">
      <alignment horizontal="left" vertical="top" wrapText="1"/>
    </xf>
    <xf numFmtId="0" fontId="7" fillId="25" borderId="20" xfId="0" applyFont="1" applyFill="1" applyBorder="1" applyAlignment="1">
      <alignment horizontal="left" vertical="top" wrapText="1"/>
    </xf>
    <xf numFmtId="0" fontId="7" fillId="25" borderId="28" xfId="0" applyFont="1" applyFill="1" applyBorder="1" applyAlignment="1">
      <alignment horizontal="left" vertical="top" wrapText="1"/>
    </xf>
    <xf numFmtId="0" fontId="7" fillId="25" borderId="44" xfId="0" applyFont="1" applyFill="1" applyBorder="1" applyAlignment="1">
      <alignment horizontal="left" vertical="top" wrapText="1"/>
    </xf>
    <xf numFmtId="0" fontId="7" fillId="25" borderId="30" xfId="0" applyFont="1" applyFill="1" applyBorder="1" applyAlignment="1">
      <alignment horizontal="left" vertical="top" wrapText="1"/>
    </xf>
    <xf numFmtId="9" fontId="4" fillId="0" borderId="29" xfId="60" applyFont="1" applyBorder="1" applyAlignment="1">
      <alignment horizontal="center"/>
    </xf>
    <xf numFmtId="9" fontId="4" fillId="0" borderId="31" xfId="60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46" xfId="0" applyFont="1" applyBorder="1" applyAlignment="1">
      <alignment horizontal="center"/>
    </xf>
    <xf numFmtId="0" fontId="5" fillId="26" borderId="55" xfId="0" applyFont="1" applyFill="1" applyBorder="1" applyAlignment="1">
      <alignment horizontal="center"/>
    </xf>
    <xf numFmtId="0" fontId="5" fillId="26" borderId="36" xfId="0" applyFont="1" applyFill="1" applyBorder="1" applyAlignment="1">
      <alignment horizontal="center"/>
    </xf>
    <xf numFmtId="0" fontId="5" fillId="26" borderId="56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4" fillId="24" borderId="29" xfId="0" applyFont="1" applyFill="1" applyBorder="1" applyAlignment="1">
      <alignment horizontal="right"/>
    </xf>
    <xf numFmtId="0" fontId="4" fillId="24" borderId="70" xfId="0" applyFont="1" applyFill="1" applyBorder="1" applyAlignment="1">
      <alignment horizontal="right"/>
    </xf>
    <xf numFmtId="0" fontId="4" fillId="24" borderId="3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68" xfId="0" applyFont="1" applyFill="1" applyBorder="1" applyAlignment="1" quotePrefix="1">
      <alignment horizontal="center"/>
    </xf>
    <xf numFmtId="0" fontId="0" fillId="0" borderId="69" xfId="0" applyFont="1" applyFill="1" applyBorder="1" applyAlignment="1">
      <alignment horizontal="center"/>
    </xf>
    <xf numFmtId="49" fontId="0" fillId="0" borderId="71" xfId="0" applyNumberFormat="1" applyFont="1" applyBorder="1" applyAlignment="1">
      <alignment horizontal="center"/>
    </xf>
    <xf numFmtId="49" fontId="0" fillId="0" borderId="72" xfId="0" applyNumberFormat="1" applyFont="1" applyBorder="1" applyAlignment="1" quotePrefix="1">
      <alignment horizontal="center"/>
    </xf>
    <xf numFmtId="167" fontId="4" fillId="0" borderId="21" xfId="0" applyNumberFormat="1" applyFont="1" applyBorder="1" applyAlignment="1">
      <alignment horizontal="center"/>
    </xf>
    <xf numFmtId="167" fontId="4" fillId="0" borderId="22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mmary 2nd experi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16"/>
  <sheetViews>
    <sheetView zoomScaleSheetLayoutView="90" workbookViewId="0" topLeftCell="O31">
      <selection activeCell="AS21" sqref="AS21"/>
    </sheetView>
  </sheetViews>
  <sheetFormatPr defaultColWidth="11.421875" defaultRowHeight="12.75"/>
  <cols>
    <col min="1" max="1" width="3.7109375" style="18" customWidth="1"/>
    <col min="2" max="2" width="23.421875" style="2" customWidth="1"/>
    <col min="3" max="3" width="2.28125" style="18" customWidth="1"/>
    <col min="4" max="39" width="4.7109375" style="0" customWidth="1"/>
    <col min="40" max="40" width="7.8515625" style="3" customWidth="1"/>
    <col min="41" max="41" width="9.140625" style="3" customWidth="1"/>
    <col min="42" max="42" width="10.7109375" style="0" bestFit="1" customWidth="1"/>
    <col min="43" max="45" width="8.8515625" style="0" customWidth="1"/>
    <col min="46" max="62" width="3.7109375" style="0" customWidth="1"/>
    <col min="63" max="16384" width="8.8515625" style="0" customWidth="1"/>
  </cols>
  <sheetData>
    <row r="1" ht="12">
      <c r="B1" s="2" t="s">
        <v>84</v>
      </c>
    </row>
    <row r="3" spans="2:39" ht="12.75" thickBot="1">
      <c r="B3" s="2" t="s">
        <v>36</v>
      </c>
      <c r="D3" s="249">
        <v>40411</v>
      </c>
      <c r="E3" s="249"/>
      <c r="F3" s="249"/>
      <c r="G3" s="249"/>
      <c r="H3" s="249"/>
      <c r="I3" s="249"/>
      <c r="J3" s="247">
        <v>40418</v>
      </c>
      <c r="K3" s="248"/>
      <c r="L3" s="248"/>
      <c r="M3" s="248"/>
      <c r="N3" s="248"/>
      <c r="O3" s="248"/>
      <c r="P3" s="247">
        <v>40425</v>
      </c>
      <c r="Q3" s="248"/>
      <c r="R3" s="248"/>
      <c r="S3" s="248"/>
      <c r="T3" s="248"/>
      <c r="U3" s="248"/>
      <c r="V3" s="247">
        <v>40432</v>
      </c>
      <c r="W3" s="248"/>
      <c r="X3" s="248"/>
      <c r="Y3" s="248"/>
      <c r="Z3" s="248"/>
      <c r="AA3" s="248"/>
      <c r="AB3" s="249">
        <v>40439</v>
      </c>
      <c r="AC3" s="249"/>
      <c r="AD3" s="249"/>
      <c r="AE3" s="249"/>
      <c r="AF3" s="249"/>
      <c r="AG3" s="249"/>
      <c r="AH3" s="249">
        <v>40446</v>
      </c>
      <c r="AI3" s="249"/>
      <c r="AJ3" s="249"/>
      <c r="AK3" s="249"/>
      <c r="AL3" s="249"/>
      <c r="AM3" s="249"/>
    </row>
    <row r="4" spans="4:42" ht="12.75" thickBot="1">
      <c r="D4" s="244" t="s">
        <v>14</v>
      </c>
      <c r="E4" s="245"/>
      <c r="F4" s="245"/>
      <c r="G4" s="245"/>
      <c r="H4" s="246"/>
      <c r="I4" s="102"/>
      <c r="J4" s="244" t="s">
        <v>14</v>
      </c>
      <c r="K4" s="245"/>
      <c r="L4" s="245"/>
      <c r="M4" s="245"/>
      <c r="N4" s="246"/>
      <c r="O4" s="250"/>
      <c r="P4" s="251" t="s">
        <v>14</v>
      </c>
      <c r="Q4" s="245"/>
      <c r="R4" s="245"/>
      <c r="S4" s="245"/>
      <c r="T4" s="246"/>
      <c r="U4" s="246"/>
      <c r="V4" s="244" t="s">
        <v>14</v>
      </c>
      <c r="W4" s="245"/>
      <c r="X4" s="245"/>
      <c r="Y4" s="245"/>
      <c r="Z4" s="246"/>
      <c r="AA4" s="250"/>
      <c r="AB4" s="244" t="s">
        <v>14</v>
      </c>
      <c r="AC4" s="245"/>
      <c r="AD4" s="245"/>
      <c r="AE4" s="245"/>
      <c r="AF4" s="246"/>
      <c r="AG4" s="102"/>
      <c r="AH4" s="244" t="s">
        <v>14</v>
      </c>
      <c r="AI4" s="245"/>
      <c r="AJ4" s="245"/>
      <c r="AK4" s="245"/>
      <c r="AL4" s="246"/>
      <c r="AM4" s="102"/>
      <c r="AP4" s="20" t="s">
        <v>15</v>
      </c>
    </row>
    <row r="5" spans="1:42" s="1" customFormat="1" ht="13.5" thickBot="1">
      <c r="A5" s="18"/>
      <c r="B5" s="127" t="s">
        <v>80</v>
      </c>
      <c r="C5" s="18"/>
      <c r="D5" s="29" t="s">
        <v>58</v>
      </c>
      <c r="E5" s="30" t="s">
        <v>59</v>
      </c>
      <c r="F5" s="30" t="s">
        <v>60</v>
      </c>
      <c r="G5" s="30" t="s">
        <v>61</v>
      </c>
      <c r="H5" s="103" t="s">
        <v>62</v>
      </c>
      <c r="I5" s="104" t="s">
        <v>63</v>
      </c>
      <c r="J5" s="29" t="s">
        <v>58</v>
      </c>
      <c r="K5" s="30" t="s">
        <v>59</v>
      </c>
      <c r="L5" s="30" t="s">
        <v>60</v>
      </c>
      <c r="M5" s="30" t="s">
        <v>61</v>
      </c>
      <c r="N5" s="103" t="s">
        <v>62</v>
      </c>
      <c r="O5" s="104" t="s">
        <v>63</v>
      </c>
      <c r="P5" s="29" t="s">
        <v>58</v>
      </c>
      <c r="Q5" s="30" t="s">
        <v>59</v>
      </c>
      <c r="R5" s="30" t="s">
        <v>60</v>
      </c>
      <c r="S5" s="30" t="s">
        <v>61</v>
      </c>
      <c r="T5" s="103" t="s">
        <v>62</v>
      </c>
      <c r="U5" s="104" t="s">
        <v>63</v>
      </c>
      <c r="V5" s="29" t="s">
        <v>58</v>
      </c>
      <c r="W5" s="30" t="s">
        <v>59</v>
      </c>
      <c r="X5" s="30" t="s">
        <v>60</v>
      </c>
      <c r="Y5" s="30" t="s">
        <v>61</v>
      </c>
      <c r="Z5" s="103" t="s">
        <v>62</v>
      </c>
      <c r="AA5" s="104" t="s">
        <v>63</v>
      </c>
      <c r="AB5" s="29" t="s">
        <v>58</v>
      </c>
      <c r="AC5" s="30" t="s">
        <v>59</v>
      </c>
      <c r="AD5" s="30" t="s">
        <v>60</v>
      </c>
      <c r="AE5" s="30" t="s">
        <v>61</v>
      </c>
      <c r="AF5" s="103" t="s">
        <v>62</v>
      </c>
      <c r="AG5" s="104" t="s">
        <v>63</v>
      </c>
      <c r="AH5" s="29" t="s">
        <v>58</v>
      </c>
      <c r="AI5" s="30" t="s">
        <v>59</v>
      </c>
      <c r="AJ5" s="30" t="s">
        <v>60</v>
      </c>
      <c r="AK5" s="30" t="s">
        <v>61</v>
      </c>
      <c r="AL5" s="103" t="s">
        <v>62</v>
      </c>
      <c r="AM5" s="104" t="s">
        <v>63</v>
      </c>
      <c r="AN5" s="4"/>
      <c r="AO5" s="4"/>
      <c r="AP5" s="21" t="s">
        <v>17</v>
      </c>
    </row>
    <row r="6" spans="2:42" ht="12">
      <c r="B6" s="170" t="s">
        <v>88</v>
      </c>
      <c r="D6" s="65">
        <v>0</v>
      </c>
      <c r="E6" s="66">
        <v>0</v>
      </c>
      <c r="F6" s="66">
        <v>0</v>
      </c>
      <c r="G6" s="66">
        <v>0</v>
      </c>
      <c r="H6" s="68">
        <v>0</v>
      </c>
      <c r="I6" s="108">
        <v>0</v>
      </c>
      <c r="J6" s="149">
        <v>0</v>
      </c>
      <c r="K6" s="150">
        <v>0</v>
      </c>
      <c r="L6" s="150">
        <v>0</v>
      </c>
      <c r="M6" s="150">
        <v>0</v>
      </c>
      <c r="N6" s="150">
        <v>0</v>
      </c>
      <c r="O6" s="81">
        <v>0</v>
      </c>
      <c r="P6" s="149">
        <v>0</v>
      </c>
      <c r="Q6" s="150">
        <v>0</v>
      </c>
      <c r="R6" s="150">
        <v>0</v>
      </c>
      <c r="S6" s="150">
        <v>0</v>
      </c>
      <c r="T6" s="150">
        <v>0</v>
      </c>
      <c r="U6" s="81">
        <v>0</v>
      </c>
      <c r="V6" s="149">
        <v>0</v>
      </c>
      <c r="W6" s="150">
        <v>0</v>
      </c>
      <c r="X6" s="150">
        <v>0</v>
      </c>
      <c r="Y6" s="150">
        <v>0</v>
      </c>
      <c r="Z6" s="150">
        <v>1</v>
      </c>
      <c r="AA6" s="81">
        <v>1</v>
      </c>
      <c r="AB6" s="149">
        <v>0</v>
      </c>
      <c r="AC6" s="150">
        <v>1</v>
      </c>
      <c r="AD6" s="150">
        <v>0</v>
      </c>
      <c r="AE6" s="150">
        <v>0</v>
      </c>
      <c r="AF6" s="150">
        <v>0</v>
      </c>
      <c r="AG6" s="81">
        <v>1</v>
      </c>
      <c r="AH6" s="149">
        <v>0</v>
      </c>
      <c r="AI6" s="150">
        <v>0</v>
      </c>
      <c r="AJ6" s="150">
        <v>0</v>
      </c>
      <c r="AK6" s="150">
        <v>0</v>
      </c>
      <c r="AL6" s="150">
        <v>0</v>
      </c>
      <c r="AM6" s="150">
        <v>1</v>
      </c>
      <c r="AP6" s="6">
        <f aca="true" t="shared" si="0" ref="AP6:AP25">SUM(D6:AM6)</f>
        <v>5</v>
      </c>
    </row>
    <row r="7" spans="2:42" ht="12">
      <c r="B7" s="170" t="s">
        <v>89</v>
      </c>
      <c r="D7" s="65">
        <v>0</v>
      </c>
      <c r="E7" s="66">
        <v>0</v>
      </c>
      <c r="F7" s="66">
        <v>0</v>
      </c>
      <c r="G7" s="66">
        <v>0</v>
      </c>
      <c r="H7" s="68">
        <v>0</v>
      </c>
      <c r="I7" s="62">
        <v>0</v>
      </c>
      <c r="J7" s="61">
        <v>0</v>
      </c>
      <c r="K7" s="17">
        <v>0</v>
      </c>
      <c r="L7" s="17">
        <v>0</v>
      </c>
      <c r="M7" s="17">
        <v>0</v>
      </c>
      <c r="N7" s="17">
        <v>0</v>
      </c>
      <c r="O7" s="62">
        <v>0</v>
      </c>
      <c r="P7" s="61">
        <v>0</v>
      </c>
      <c r="Q7" s="17">
        <v>0</v>
      </c>
      <c r="R7" s="17">
        <v>0</v>
      </c>
      <c r="S7" s="17">
        <v>0</v>
      </c>
      <c r="T7" s="17">
        <v>0</v>
      </c>
      <c r="U7" s="62">
        <v>0</v>
      </c>
      <c r="V7" s="61">
        <v>0</v>
      </c>
      <c r="W7" s="17">
        <v>0</v>
      </c>
      <c r="X7" s="17">
        <v>0</v>
      </c>
      <c r="Y7" s="17">
        <v>0</v>
      </c>
      <c r="Z7" s="17">
        <v>0</v>
      </c>
      <c r="AA7" s="62">
        <v>0</v>
      </c>
      <c r="AB7" s="61">
        <v>0</v>
      </c>
      <c r="AC7" s="17">
        <v>0</v>
      </c>
      <c r="AD7" s="17">
        <v>0</v>
      </c>
      <c r="AE7" s="17">
        <v>0</v>
      </c>
      <c r="AF7" s="17">
        <v>0</v>
      </c>
      <c r="AG7" s="62">
        <v>0</v>
      </c>
      <c r="AH7" s="61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P7" s="6">
        <f t="shared" si="0"/>
        <v>0</v>
      </c>
    </row>
    <row r="8" spans="2:42" ht="12">
      <c r="B8" s="170" t="s">
        <v>90</v>
      </c>
      <c r="D8" s="65">
        <v>0</v>
      </c>
      <c r="E8" s="66">
        <v>0</v>
      </c>
      <c r="F8" s="66">
        <v>0</v>
      </c>
      <c r="G8" s="66">
        <v>0</v>
      </c>
      <c r="H8" s="68">
        <v>0</v>
      </c>
      <c r="I8" s="109">
        <v>0</v>
      </c>
      <c r="J8" s="61">
        <v>0</v>
      </c>
      <c r="K8" s="17">
        <v>0</v>
      </c>
      <c r="L8" s="17">
        <v>0</v>
      </c>
      <c r="M8" s="17">
        <v>0</v>
      </c>
      <c r="N8" s="17">
        <v>0</v>
      </c>
      <c r="O8" s="62">
        <v>0</v>
      </c>
      <c r="P8" s="61">
        <v>1</v>
      </c>
      <c r="Q8" s="17">
        <v>0</v>
      </c>
      <c r="R8" s="17">
        <v>0</v>
      </c>
      <c r="S8" s="17">
        <v>0</v>
      </c>
      <c r="T8" s="17">
        <v>0</v>
      </c>
      <c r="U8" s="62">
        <v>0</v>
      </c>
      <c r="V8" s="61">
        <v>1</v>
      </c>
      <c r="W8" s="17">
        <v>0</v>
      </c>
      <c r="X8" s="17">
        <v>1</v>
      </c>
      <c r="Y8" s="17">
        <v>0</v>
      </c>
      <c r="Z8" s="17">
        <v>0</v>
      </c>
      <c r="AA8" s="62">
        <v>1</v>
      </c>
      <c r="AB8" s="61">
        <v>0</v>
      </c>
      <c r="AC8" s="17">
        <v>0</v>
      </c>
      <c r="AD8" s="17">
        <v>0</v>
      </c>
      <c r="AE8" s="17">
        <v>0</v>
      </c>
      <c r="AF8" s="17">
        <v>0</v>
      </c>
      <c r="AG8" s="62">
        <v>0</v>
      </c>
      <c r="AH8" s="61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P8" s="6">
        <f t="shared" si="0"/>
        <v>4</v>
      </c>
    </row>
    <row r="9" spans="2:42" ht="12">
      <c r="B9" s="170" t="s">
        <v>91</v>
      </c>
      <c r="D9" s="65">
        <v>0</v>
      </c>
      <c r="E9" s="66">
        <v>0</v>
      </c>
      <c r="F9" s="66">
        <v>0</v>
      </c>
      <c r="G9" s="66">
        <v>0</v>
      </c>
      <c r="H9" s="68">
        <v>0</v>
      </c>
      <c r="I9" s="62">
        <v>0</v>
      </c>
      <c r="J9" s="61">
        <v>0</v>
      </c>
      <c r="K9" s="17">
        <v>0</v>
      </c>
      <c r="L9" s="17">
        <v>0</v>
      </c>
      <c r="M9" s="17">
        <v>0</v>
      </c>
      <c r="N9" s="17">
        <v>0</v>
      </c>
      <c r="O9" s="62">
        <v>0</v>
      </c>
      <c r="P9" s="61">
        <v>0</v>
      </c>
      <c r="Q9" s="17">
        <v>0</v>
      </c>
      <c r="R9" s="17">
        <v>0</v>
      </c>
      <c r="S9" s="17">
        <v>0</v>
      </c>
      <c r="T9" s="17">
        <v>0</v>
      </c>
      <c r="U9" s="62">
        <v>0</v>
      </c>
      <c r="V9" s="61">
        <v>0</v>
      </c>
      <c r="W9" s="17">
        <v>0</v>
      </c>
      <c r="X9" s="17">
        <v>0</v>
      </c>
      <c r="Y9" s="17">
        <v>0</v>
      </c>
      <c r="Z9" s="17">
        <v>0</v>
      </c>
      <c r="AA9" s="62">
        <v>0</v>
      </c>
      <c r="AB9" s="61">
        <v>0</v>
      </c>
      <c r="AC9" s="17">
        <v>0</v>
      </c>
      <c r="AD9" s="17">
        <v>0</v>
      </c>
      <c r="AE9" s="17">
        <v>0</v>
      </c>
      <c r="AF9" s="17">
        <v>0</v>
      </c>
      <c r="AG9" s="62">
        <v>0</v>
      </c>
      <c r="AH9" s="61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P9" s="6">
        <f t="shared" si="0"/>
        <v>0</v>
      </c>
    </row>
    <row r="10" spans="2:42" ht="12">
      <c r="B10" s="170" t="s">
        <v>92</v>
      </c>
      <c r="D10" s="61">
        <v>0</v>
      </c>
      <c r="E10" s="17">
        <v>0</v>
      </c>
      <c r="F10" s="17">
        <v>0</v>
      </c>
      <c r="G10" s="17">
        <v>0</v>
      </c>
      <c r="H10" s="69">
        <v>0</v>
      </c>
      <c r="I10" s="62">
        <v>0</v>
      </c>
      <c r="J10" s="61">
        <v>0</v>
      </c>
      <c r="K10" s="17">
        <v>0</v>
      </c>
      <c r="L10" s="17">
        <v>0</v>
      </c>
      <c r="M10" s="17">
        <v>0</v>
      </c>
      <c r="N10" s="17">
        <v>0</v>
      </c>
      <c r="O10" s="62">
        <v>0</v>
      </c>
      <c r="P10" s="61">
        <v>0</v>
      </c>
      <c r="Q10" s="17">
        <v>0</v>
      </c>
      <c r="R10" s="17">
        <v>0</v>
      </c>
      <c r="S10" s="17">
        <v>0</v>
      </c>
      <c r="T10" s="17">
        <v>0</v>
      </c>
      <c r="U10" s="62">
        <v>0</v>
      </c>
      <c r="V10" s="61">
        <v>1</v>
      </c>
      <c r="W10" s="17">
        <v>1</v>
      </c>
      <c r="X10" s="17">
        <v>1</v>
      </c>
      <c r="Y10" s="17">
        <v>1</v>
      </c>
      <c r="Z10" s="17">
        <v>1</v>
      </c>
      <c r="AA10" s="62">
        <v>1</v>
      </c>
      <c r="AB10" s="61">
        <v>0</v>
      </c>
      <c r="AC10" s="17">
        <v>0</v>
      </c>
      <c r="AD10" s="17">
        <v>0</v>
      </c>
      <c r="AE10" s="17">
        <v>0</v>
      </c>
      <c r="AF10" s="17">
        <v>0</v>
      </c>
      <c r="AG10" s="62">
        <v>0</v>
      </c>
      <c r="AH10" s="61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P10" s="6">
        <f t="shared" si="0"/>
        <v>6</v>
      </c>
    </row>
    <row r="11" spans="2:42" ht="12">
      <c r="B11" s="170" t="s">
        <v>93</v>
      </c>
      <c r="D11" s="65">
        <v>0</v>
      </c>
      <c r="E11" s="66">
        <v>0</v>
      </c>
      <c r="F11" s="66">
        <v>0</v>
      </c>
      <c r="G11" s="66">
        <v>0</v>
      </c>
      <c r="H11" s="68">
        <v>0</v>
      </c>
      <c r="I11" s="62">
        <v>0</v>
      </c>
      <c r="J11" s="61">
        <v>0</v>
      </c>
      <c r="K11" s="17">
        <v>0</v>
      </c>
      <c r="L11" s="17">
        <v>0</v>
      </c>
      <c r="M11" s="17">
        <v>0</v>
      </c>
      <c r="N11" s="17">
        <v>0</v>
      </c>
      <c r="O11" s="62">
        <v>0</v>
      </c>
      <c r="P11" s="61">
        <v>0</v>
      </c>
      <c r="Q11" s="17">
        <v>0</v>
      </c>
      <c r="R11" s="17">
        <v>1</v>
      </c>
      <c r="S11" s="17">
        <v>0</v>
      </c>
      <c r="T11" s="17">
        <v>0</v>
      </c>
      <c r="U11" s="62">
        <v>0</v>
      </c>
      <c r="V11" s="61">
        <v>0</v>
      </c>
      <c r="W11" s="17">
        <v>1</v>
      </c>
      <c r="X11" s="17">
        <v>0</v>
      </c>
      <c r="Y11" s="17">
        <v>0</v>
      </c>
      <c r="Z11" s="17">
        <v>0</v>
      </c>
      <c r="AA11" s="62">
        <v>1</v>
      </c>
      <c r="AB11" s="61">
        <v>0</v>
      </c>
      <c r="AC11" s="17">
        <v>0</v>
      </c>
      <c r="AD11" s="17">
        <v>1</v>
      </c>
      <c r="AE11" s="17">
        <v>0</v>
      </c>
      <c r="AF11" s="17">
        <v>1</v>
      </c>
      <c r="AG11" s="62">
        <v>0</v>
      </c>
      <c r="AH11" s="61">
        <v>0</v>
      </c>
      <c r="AI11" s="17">
        <v>0</v>
      </c>
      <c r="AJ11" s="17">
        <v>0</v>
      </c>
      <c r="AK11" s="17">
        <v>0</v>
      </c>
      <c r="AL11" s="17">
        <v>1</v>
      </c>
      <c r="AM11" s="17">
        <v>2</v>
      </c>
      <c r="AP11" s="6">
        <f t="shared" si="0"/>
        <v>8</v>
      </c>
    </row>
    <row r="12" spans="2:42" ht="12">
      <c r="B12" s="170" t="s">
        <v>94</v>
      </c>
      <c r="D12" s="65">
        <v>0</v>
      </c>
      <c r="E12" s="66">
        <v>0</v>
      </c>
      <c r="F12" s="66">
        <v>0</v>
      </c>
      <c r="G12" s="66">
        <v>0</v>
      </c>
      <c r="H12" s="68">
        <v>0</v>
      </c>
      <c r="I12" s="62">
        <v>0</v>
      </c>
      <c r="J12" s="61">
        <v>0</v>
      </c>
      <c r="K12" s="17">
        <v>0</v>
      </c>
      <c r="L12" s="17">
        <v>0</v>
      </c>
      <c r="M12" s="17">
        <v>1</v>
      </c>
      <c r="N12" s="17">
        <v>0</v>
      </c>
      <c r="O12" s="62">
        <v>0</v>
      </c>
      <c r="P12" s="61">
        <v>1</v>
      </c>
      <c r="Q12" s="17">
        <v>0</v>
      </c>
      <c r="R12" s="17">
        <v>0</v>
      </c>
      <c r="S12" s="17">
        <v>0</v>
      </c>
      <c r="T12" s="17">
        <v>0</v>
      </c>
      <c r="U12" s="62">
        <v>0</v>
      </c>
      <c r="V12" s="61">
        <v>1</v>
      </c>
      <c r="W12" s="17">
        <v>0</v>
      </c>
      <c r="X12" s="17">
        <v>1</v>
      </c>
      <c r="Y12" s="17">
        <v>1</v>
      </c>
      <c r="Z12" s="17">
        <v>1</v>
      </c>
      <c r="AA12" s="62">
        <v>1</v>
      </c>
      <c r="AB12" s="61">
        <v>1</v>
      </c>
      <c r="AC12" s="17">
        <v>0</v>
      </c>
      <c r="AD12" s="17">
        <v>1</v>
      </c>
      <c r="AE12" s="17">
        <v>0</v>
      </c>
      <c r="AF12" s="17">
        <v>0</v>
      </c>
      <c r="AG12" s="62">
        <v>0</v>
      </c>
      <c r="AH12" s="61">
        <v>1</v>
      </c>
      <c r="AI12" s="17">
        <v>0</v>
      </c>
      <c r="AJ12" s="17">
        <v>1</v>
      </c>
      <c r="AK12" s="17">
        <v>0</v>
      </c>
      <c r="AL12" s="17">
        <v>0</v>
      </c>
      <c r="AM12" s="17">
        <v>1</v>
      </c>
      <c r="AP12" s="6">
        <f t="shared" si="0"/>
        <v>12</v>
      </c>
    </row>
    <row r="13" spans="2:42" ht="12">
      <c r="B13" s="170" t="s">
        <v>95</v>
      </c>
      <c r="D13" s="65">
        <v>0</v>
      </c>
      <c r="E13" s="66">
        <v>0</v>
      </c>
      <c r="F13" s="66">
        <v>0</v>
      </c>
      <c r="G13" s="66">
        <v>0</v>
      </c>
      <c r="H13" s="68">
        <v>0</v>
      </c>
      <c r="I13" s="62">
        <v>0</v>
      </c>
      <c r="J13" s="61">
        <v>0</v>
      </c>
      <c r="K13" s="17">
        <v>0</v>
      </c>
      <c r="L13" s="17">
        <v>0</v>
      </c>
      <c r="M13" s="17">
        <v>0</v>
      </c>
      <c r="N13" s="17">
        <v>0</v>
      </c>
      <c r="O13" s="62">
        <v>0</v>
      </c>
      <c r="P13" s="61">
        <v>0</v>
      </c>
      <c r="Q13" s="17">
        <v>0</v>
      </c>
      <c r="R13" s="17">
        <v>0</v>
      </c>
      <c r="S13" s="17">
        <v>0</v>
      </c>
      <c r="T13" s="17">
        <v>0</v>
      </c>
      <c r="U13" s="62">
        <v>1</v>
      </c>
      <c r="V13" s="61">
        <v>0</v>
      </c>
      <c r="W13" s="17">
        <v>0</v>
      </c>
      <c r="X13" s="17">
        <v>0</v>
      </c>
      <c r="Y13" s="17">
        <v>0</v>
      </c>
      <c r="Z13" s="17">
        <v>0</v>
      </c>
      <c r="AA13" s="62">
        <v>0</v>
      </c>
      <c r="AB13" s="61">
        <v>0</v>
      </c>
      <c r="AC13" s="17">
        <v>1</v>
      </c>
      <c r="AD13" s="17">
        <v>2</v>
      </c>
      <c r="AE13" s="17">
        <v>0</v>
      </c>
      <c r="AF13" s="17">
        <v>1</v>
      </c>
      <c r="AG13" s="62">
        <v>2</v>
      </c>
      <c r="AH13" s="61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5"/>
      <c r="AO13" s="5"/>
      <c r="AP13" s="6">
        <f t="shared" si="0"/>
        <v>7</v>
      </c>
    </row>
    <row r="14" spans="2:42" ht="12">
      <c r="B14" s="170" t="s">
        <v>96</v>
      </c>
      <c r="D14" s="65">
        <v>0</v>
      </c>
      <c r="E14" s="66">
        <v>0</v>
      </c>
      <c r="F14" s="66">
        <v>0</v>
      </c>
      <c r="G14" s="66">
        <v>0</v>
      </c>
      <c r="H14" s="68">
        <v>0</v>
      </c>
      <c r="I14" s="62">
        <v>0</v>
      </c>
      <c r="J14" s="61">
        <v>0</v>
      </c>
      <c r="K14" s="17">
        <v>0</v>
      </c>
      <c r="L14" s="17">
        <v>0</v>
      </c>
      <c r="M14" s="17">
        <v>0</v>
      </c>
      <c r="N14" s="17">
        <v>0</v>
      </c>
      <c r="O14" s="62">
        <v>0</v>
      </c>
      <c r="P14" s="61">
        <v>0</v>
      </c>
      <c r="Q14" s="17">
        <v>0</v>
      </c>
      <c r="R14" s="17">
        <v>0</v>
      </c>
      <c r="S14" s="17">
        <v>0</v>
      </c>
      <c r="T14" s="17">
        <v>0</v>
      </c>
      <c r="U14" s="62">
        <v>0</v>
      </c>
      <c r="V14" s="61">
        <v>0</v>
      </c>
      <c r="W14" s="17">
        <v>0</v>
      </c>
      <c r="X14" s="17">
        <v>0</v>
      </c>
      <c r="Y14" s="17">
        <v>0</v>
      </c>
      <c r="Z14" s="17">
        <v>0</v>
      </c>
      <c r="AA14" s="62">
        <v>0</v>
      </c>
      <c r="AB14" s="61">
        <v>0</v>
      </c>
      <c r="AC14" s="17">
        <v>0</v>
      </c>
      <c r="AD14" s="17">
        <v>0</v>
      </c>
      <c r="AE14" s="17">
        <v>0</v>
      </c>
      <c r="AF14" s="17">
        <v>0</v>
      </c>
      <c r="AG14" s="62">
        <v>0</v>
      </c>
      <c r="AH14" s="61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5"/>
      <c r="AO14" s="5"/>
      <c r="AP14" s="6">
        <f t="shared" si="0"/>
        <v>0</v>
      </c>
    </row>
    <row r="15" spans="2:42" ht="12">
      <c r="B15" s="170" t="s">
        <v>97</v>
      </c>
      <c r="D15" s="63">
        <v>0</v>
      </c>
      <c r="E15" s="7">
        <v>0</v>
      </c>
      <c r="F15" s="7">
        <v>0</v>
      </c>
      <c r="G15" s="7">
        <v>0</v>
      </c>
      <c r="H15" s="70">
        <v>0</v>
      </c>
      <c r="I15" s="64">
        <v>0</v>
      </c>
      <c r="J15" s="63">
        <v>0</v>
      </c>
      <c r="K15" s="7">
        <v>0</v>
      </c>
      <c r="L15" s="7">
        <v>0</v>
      </c>
      <c r="M15" s="7">
        <v>0</v>
      </c>
      <c r="N15" s="7">
        <v>0</v>
      </c>
      <c r="O15" s="64">
        <v>0</v>
      </c>
      <c r="P15" s="63">
        <v>0</v>
      </c>
      <c r="Q15" s="7">
        <v>0</v>
      </c>
      <c r="R15" s="7">
        <v>1</v>
      </c>
      <c r="S15" s="7">
        <v>1</v>
      </c>
      <c r="T15" s="7">
        <v>0</v>
      </c>
      <c r="U15" s="64">
        <v>0</v>
      </c>
      <c r="V15" s="63">
        <v>0</v>
      </c>
      <c r="W15" s="7">
        <v>1</v>
      </c>
      <c r="X15" s="7">
        <v>1</v>
      </c>
      <c r="Y15" s="7">
        <v>1</v>
      </c>
      <c r="Z15" s="7">
        <v>0</v>
      </c>
      <c r="AA15" s="64">
        <v>1</v>
      </c>
      <c r="AB15" s="63">
        <v>1</v>
      </c>
      <c r="AC15" s="7">
        <v>0</v>
      </c>
      <c r="AD15" s="7">
        <v>1</v>
      </c>
      <c r="AE15" s="7">
        <v>1</v>
      </c>
      <c r="AF15" s="7">
        <v>0</v>
      </c>
      <c r="AG15" s="64">
        <v>1</v>
      </c>
      <c r="AH15" s="63">
        <v>0</v>
      </c>
      <c r="AI15" s="7">
        <v>0</v>
      </c>
      <c r="AJ15" s="7">
        <v>1</v>
      </c>
      <c r="AK15" s="7">
        <v>0</v>
      </c>
      <c r="AL15" s="7">
        <v>1</v>
      </c>
      <c r="AM15" s="7">
        <v>1</v>
      </c>
      <c r="AN15" s="5"/>
      <c r="AO15" s="5"/>
      <c r="AP15" s="6">
        <f t="shared" si="0"/>
        <v>13</v>
      </c>
    </row>
    <row r="16" spans="2:42" ht="12">
      <c r="B16" s="170" t="s">
        <v>98</v>
      </c>
      <c r="D16" s="63">
        <v>0</v>
      </c>
      <c r="E16" s="7">
        <v>0</v>
      </c>
      <c r="F16" s="7">
        <v>0</v>
      </c>
      <c r="G16" s="7">
        <v>0</v>
      </c>
      <c r="H16" s="70">
        <v>0</v>
      </c>
      <c r="I16" s="64">
        <v>0</v>
      </c>
      <c r="J16" s="63">
        <v>0</v>
      </c>
      <c r="K16" s="7">
        <v>0</v>
      </c>
      <c r="L16" s="7">
        <v>0</v>
      </c>
      <c r="M16" s="7">
        <v>0</v>
      </c>
      <c r="N16" s="7">
        <v>0</v>
      </c>
      <c r="O16" s="64">
        <v>0</v>
      </c>
      <c r="P16" s="63">
        <v>0</v>
      </c>
      <c r="Q16" s="7">
        <v>0</v>
      </c>
      <c r="R16" s="7">
        <v>0</v>
      </c>
      <c r="S16" s="7">
        <v>0</v>
      </c>
      <c r="T16" s="7">
        <v>0</v>
      </c>
      <c r="U16" s="64">
        <v>0</v>
      </c>
      <c r="V16" s="63">
        <v>0</v>
      </c>
      <c r="W16" s="7">
        <v>0</v>
      </c>
      <c r="X16" s="7">
        <v>0</v>
      </c>
      <c r="Y16" s="7">
        <v>0</v>
      </c>
      <c r="Z16" s="7">
        <v>0</v>
      </c>
      <c r="AA16" s="64">
        <v>0</v>
      </c>
      <c r="AB16" s="63">
        <v>0</v>
      </c>
      <c r="AC16" s="7">
        <v>0</v>
      </c>
      <c r="AD16" s="7">
        <v>0</v>
      </c>
      <c r="AE16" s="7">
        <v>0</v>
      </c>
      <c r="AF16" s="7">
        <v>0</v>
      </c>
      <c r="AG16" s="64">
        <v>0</v>
      </c>
      <c r="AH16" s="63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5"/>
      <c r="AO16" s="5"/>
      <c r="AP16" s="6">
        <f t="shared" si="0"/>
        <v>0</v>
      </c>
    </row>
    <row r="17" spans="2:42" ht="12">
      <c r="B17" s="170" t="s">
        <v>99</v>
      </c>
      <c r="D17" s="65">
        <v>0</v>
      </c>
      <c r="E17" s="66">
        <v>0</v>
      </c>
      <c r="F17" s="66">
        <v>0</v>
      </c>
      <c r="G17" s="66">
        <v>0</v>
      </c>
      <c r="H17" s="68">
        <v>0</v>
      </c>
      <c r="I17" s="62">
        <v>0</v>
      </c>
      <c r="J17" s="61">
        <v>0</v>
      </c>
      <c r="K17" s="17">
        <v>0</v>
      </c>
      <c r="L17" s="17">
        <v>0</v>
      </c>
      <c r="M17" s="17">
        <v>0</v>
      </c>
      <c r="N17" s="17">
        <v>0</v>
      </c>
      <c r="O17" s="62">
        <v>0</v>
      </c>
      <c r="P17" s="61">
        <v>0</v>
      </c>
      <c r="Q17" s="17">
        <v>0</v>
      </c>
      <c r="R17" s="17">
        <v>0</v>
      </c>
      <c r="S17" s="17">
        <v>1</v>
      </c>
      <c r="T17" s="17">
        <v>0</v>
      </c>
      <c r="U17" s="62">
        <v>0</v>
      </c>
      <c r="V17" s="61">
        <v>0</v>
      </c>
      <c r="W17" s="17">
        <v>0</v>
      </c>
      <c r="X17" s="17">
        <v>0</v>
      </c>
      <c r="Y17" s="17">
        <v>0</v>
      </c>
      <c r="Z17" s="17">
        <v>0</v>
      </c>
      <c r="AA17" s="62">
        <v>0</v>
      </c>
      <c r="AB17" s="61">
        <v>0</v>
      </c>
      <c r="AC17" s="17">
        <v>0</v>
      </c>
      <c r="AD17" s="17">
        <v>1</v>
      </c>
      <c r="AE17" s="17">
        <v>0</v>
      </c>
      <c r="AF17" s="17">
        <v>0</v>
      </c>
      <c r="AG17" s="62">
        <v>2</v>
      </c>
      <c r="AH17" s="61">
        <v>1</v>
      </c>
      <c r="AI17" s="17">
        <v>0</v>
      </c>
      <c r="AJ17" s="17">
        <v>1</v>
      </c>
      <c r="AK17" s="17">
        <v>0</v>
      </c>
      <c r="AL17" s="17">
        <v>0</v>
      </c>
      <c r="AM17" s="17">
        <v>1</v>
      </c>
      <c r="AN17" s="5"/>
      <c r="AO17" s="5"/>
      <c r="AP17" s="6">
        <f t="shared" si="0"/>
        <v>7</v>
      </c>
    </row>
    <row r="18" spans="2:42" ht="12">
      <c r="B18" s="170" t="s">
        <v>100</v>
      </c>
      <c r="D18" s="65">
        <v>0</v>
      </c>
      <c r="E18" s="66">
        <v>0</v>
      </c>
      <c r="F18" s="66">
        <v>0</v>
      </c>
      <c r="G18" s="66">
        <v>0</v>
      </c>
      <c r="H18" s="68">
        <v>0</v>
      </c>
      <c r="I18" s="62">
        <v>0</v>
      </c>
      <c r="J18" s="61">
        <v>0</v>
      </c>
      <c r="K18" s="17">
        <v>0</v>
      </c>
      <c r="L18" s="17">
        <v>0</v>
      </c>
      <c r="M18" s="17">
        <v>0</v>
      </c>
      <c r="N18" s="17">
        <v>0</v>
      </c>
      <c r="O18" s="62">
        <v>0</v>
      </c>
      <c r="P18" s="61">
        <v>0</v>
      </c>
      <c r="Q18" s="17">
        <v>0</v>
      </c>
      <c r="R18" s="17">
        <v>0</v>
      </c>
      <c r="S18" s="17">
        <v>0</v>
      </c>
      <c r="T18" s="17">
        <v>0</v>
      </c>
      <c r="U18" s="62">
        <v>0</v>
      </c>
      <c r="V18" s="61">
        <v>0</v>
      </c>
      <c r="W18" s="17">
        <v>0</v>
      </c>
      <c r="X18" s="17">
        <v>0</v>
      </c>
      <c r="Y18" s="17">
        <v>0</v>
      </c>
      <c r="Z18" s="17">
        <v>0</v>
      </c>
      <c r="AA18" s="62">
        <v>0</v>
      </c>
      <c r="AB18" s="61">
        <v>0</v>
      </c>
      <c r="AC18" s="17">
        <v>0</v>
      </c>
      <c r="AD18" s="17">
        <v>0</v>
      </c>
      <c r="AE18" s="17">
        <v>0</v>
      </c>
      <c r="AF18" s="17">
        <v>0</v>
      </c>
      <c r="AG18" s="62">
        <v>0</v>
      </c>
      <c r="AH18" s="61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5"/>
      <c r="AO18" s="5"/>
      <c r="AP18" s="6">
        <f t="shared" si="0"/>
        <v>0</v>
      </c>
    </row>
    <row r="19" spans="2:42" ht="12">
      <c r="B19" s="170" t="s">
        <v>101</v>
      </c>
      <c r="D19" s="65">
        <v>0</v>
      </c>
      <c r="E19" s="66">
        <v>0</v>
      </c>
      <c r="F19" s="66">
        <v>0</v>
      </c>
      <c r="G19" s="66">
        <v>0</v>
      </c>
      <c r="H19" s="68">
        <v>0</v>
      </c>
      <c r="I19" s="62">
        <v>0</v>
      </c>
      <c r="J19" s="61">
        <v>0</v>
      </c>
      <c r="K19" s="17">
        <v>0</v>
      </c>
      <c r="L19" s="17">
        <v>0</v>
      </c>
      <c r="M19" s="17">
        <v>0</v>
      </c>
      <c r="N19" s="17">
        <v>0</v>
      </c>
      <c r="O19" s="62">
        <v>0</v>
      </c>
      <c r="P19" s="61">
        <v>0</v>
      </c>
      <c r="Q19" s="17">
        <v>0</v>
      </c>
      <c r="R19" s="17">
        <v>1</v>
      </c>
      <c r="S19" s="17">
        <v>0</v>
      </c>
      <c r="T19" s="17">
        <v>0</v>
      </c>
      <c r="U19" s="62">
        <v>0</v>
      </c>
      <c r="V19" s="61">
        <v>0</v>
      </c>
      <c r="W19" s="17">
        <v>0</v>
      </c>
      <c r="X19" s="17">
        <v>0</v>
      </c>
      <c r="Y19" s="17">
        <v>0</v>
      </c>
      <c r="Z19" s="17">
        <v>0</v>
      </c>
      <c r="AA19" s="62">
        <v>0</v>
      </c>
      <c r="AB19" s="61">
        <v>0</v>
      </c>
      <c r="AC19" s="17">
        <v>0</v>
      </c>
      <c r="AD19" s="17">
        <v>1</v>
      </c>
      <c r="AE19" s="17">
        <v>0</v>
      </c>
      <c r="AF19" s="17">
        <v>0</v>
      </c>
      <c r="AG19" s="62">
        <v>0</v>
      </c>
      <c r="AH19" s="61">
        <v>0</v>
      </c>
      <c r="AI19" s="17">
        <v>0</v>
      </c>
      <c r="AJ19" s="17">
        <v>1</v>
      </c>
      <c r="AK19" s="17">
        <v>0</v>
      </c>
      <c r="AL19" s="17">
        <v>0</v>
      </c>
      <c r="AM19" s="17">
        <v>0</v>
      </c>
      <c r="AN19" s="5"/>
      <c r="AO19" s="5"/>
      <c r="AP19" s="6">
        <f t="shared" si="0"/>
        <v>3</v>
      </c>
    </row>
    <row r="20" spans="2:42" ht="12">
      <c r="B20" s="170" t="s">
        <v>102</v>
      </c>
      <c r="D20" s="65">
        <v>0</v>
      </c>
      <c r="E20" s="66">
        <v>0</v>
      </c>
      <c r="F20" s="66">
        <v>0</v>
      </c>
      <c r="G20" s="66">
        <v>0</v>
      </c>
      <c r="H20" s="68">
        <v>0</v>
      </c>
      <c r="I20" s="62">
        <v>0</v>
      </c>
      <c r="J20" s="61">
        <v>0</v>
      </c>
      <c r="K20" s="17">
        <v>0</v>
      </c>
      <c r="L20" s="17">
        <v>0</v>
      </c>
      <c r="M20" s="17">
        <v>0</v>
      </c>
      <c r="N20" s="17">
        <v>0</v>
      </c>
      <c r="O20" s="62">
        <v>0</v>
      </c>
      <c r="P20" s="61">
        <v>0</v>
      </c>
      <c r="Q20" s="17">
        <v>0</v>
      </c>
      <c r="R20" s="17">
        <v>0</v>
      </c>
      <c r="S20" s="17">
        <v>0</v>
      </c>
      <c r="T20" s="17">
        <v>0</v>
      </c>
      <c r="U20" s="62">
        <v>0</v>
      </c>
      <c r="V20" s="61">
        <v>0</v>
      </c>
      <c r="W20" s="17">
        <v>1</v>
      </c>
      <c r="X20" s="17">
        <v>1</v>
      </c>
      <c r="Y20" s="17">
        <v>0</v>
      </c>
      <c r="Z20" s="17">
        <v>0</v>
      </c>
      <c r="AA20" s="62">
        <v>1</v>
      </c>
      <c r="AB20" s="61">
        <v>0</v>
      </c>
      <c r="AC20" s="17">
        <v>1</v>
      </c>
      <c r="AD20" s="17">
        <v>1</v>
      </c>
      <c r="AE20" s="17">
        <v>0</v>
      </c>
      <c r="AF20" s="17">
        <v>0</v>
      </c>
      <c r="AG20" s="62">
        <v>1</v>
      </c>
      <c r="AH20" s="61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5"/>
      <c r="AO20" s="5"/>
      <c r="AP20" s="6">
        <f t="shared" si="0"/>
        <v>6</v>
      </c>
    </row>
    <row r="21" spans="2:42" ht="12">
      <c r="B21" s="170" t="s">
        <v>103</v>
      </c>
      <c r="D21" s="65">
        <v>0</v>
      </c>
      <c r="E21" s="66">
        <v>0</v>
      </c>
      <c r="F21" s="66">
        <v>0</v>
      </c>
      <c r="G21" s="66">
        <v>0</v>
      </c>
      <c r="H21" s="68">
        <v>0</v>
      </c>
      <c r="I21" s="62">
        <v>0</v>
      </c>
      <c r="J21" s="61">
        <v>0</v>
      </c>
      <c r="K21" s="17">
        <v>0</v>
      </c>
      <c r="L21" s="17">
        <v>0</v>
      </c>
      <c r="M21" s="17">
        <v>0</v>
      </c>
      <c r="N21" s="17">
        <v>0</v>
      </c>
      <c r="O21" s="62">
        <v>0</v>
      </c>
      <c r="P21" s="61">
        <v>0</v>
      </c>
      <c r="Q21" s="17">
        <v>0</v>
      </c>
      <c r="R21" s="17">
        <v>0</v>
      </c>
      <c r="S21" s="17">
        <v>0</v>
      </c>
      <c r="T21" s="17">
        <v>0</v>
      </c>
      <c r="U21" s="62">
        <v>0</v>
      </c>
      <c r="V21" s="61">
        <v>0</v>
      </c>
      <c r="W21" s="17">
        <v>0</v>
      </c>
      <c r="X21" s="17">
        <v>0</v>
      </c>
      <c r="Y21" s="17">
        <v>0</v>
      </c>
      <c r="Z21" s="17">
        <v>0</v>
      </c>
      <c r="AA21" s="62">
        <v>0</v>
      </c>
      <c r="AB21" s="61">
        <v>0</v>
      </c>
      <c r="AC21" s="17">
        <v>0</v>
      </c>
      <c r="AD21" s="17">
        <v>0</v>
      </c>
      <c r="AE21" s="17">
        <v>0</v>
      </c>
      <c r="AF21" s="17">
        <v>0</v>
      </c>
      <c r="AG21" s="62">
        <v>0</v>
      </c>
      <c r="AH21" s="61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5"/>
      <c r="AO21" s="5"/>
      <c r="AP21" s="6">
        <f t="shared" si="0"/>
        <v>0</v>
      </c>
    </row>
    <row r="22" spans="2:42" ht="12">
      <c r="B22" s="170" t="s">
        <v>104</v>
      </c>
      <c r="D22" s="65">
        <v>0</v>
      </c>
      <c r="E22" s="66">
        <v>0</v>
      </c>
      <c r="F22" s="66">
        <v>0</v>
      </c>
      <c r="G22" s="66">
        <v>0</v>
      </c>
      <c r="H22" s="68">
        <v>0</v>
      </c>
      <c r="I22" s="62">
        <v>0</v>
      </c>
      <c r="J22" s="61">
        <v>1</v>
      </c>
      <c r="K22" s="17">
        <v>0</v>
      </c>
      <c r="L22" s="17">
        <v>0</v>
      </c>
      <c r="M22" s="17">
        <v>1</v>
      </c>
      <c r="N22" s="17">
        <v>0</v>
      </c>
      <c r="O22" s="62">
        <v>1</v>
      </c>
      <c r="P22" s="61">
        <v>2</v>
      </c>
      <c r="Q22" s="17">
        <v>0</v>
      </c>
      <c r="R22" s="17">
        <v>0</v>
      </c>
      <c r="S22" s="17">
        <v>1</v>
      </c>
      <c r="T22" s="17">
        <v>0</v>
      </c>
      <c r="U22" s="62">
        <v>0</v>
      </c>
      <c r="V22" s="61">
        <v>1</v>
      </c>
      <c r="W22" s="17">
        <v>0</v>
      </c>
      <c r="X22" s="17">
        <v>1</v>
      </c>
      <c r="Y22" s="17">
        <v>0</v>
      </c>
      <c r="Z22" s="17">
        <v>0</v>
      </c>
      <c r="AA22" s="62">
        <v>1</v>
      </c>
      <c r="AB22" s="61">
        <v>1</v>
      </c>
      <c r="AC22" s="17">
        <v>0</v>
      </c>
      <c r="AD22" s="17">
        <v>1</v>
      </c>
      <c r="AE22" s="17">
        <v>1</v>
      </c>
      <c r="AF22" s="17">
        <v>0</v>
      </c>
      <c r="AG22" s="62">
        <v>1</v>
      </c>
      <c r="AH22" s="61">
        <v>1</v>
      </c>
      <c r="AI22" s="17">
        <v>0</v>
      </c>
      <c r="AJ22" s="17">
        <v>1</v>
      </c>
      <c r="AK22" s="17">
        <v>1</v>
      </c>
      <c r="AL22" s="17">
        <v>0</v>
      </c>
      <c r="AM22" s="17">
        <v>1</v>
      </c>
      <c r="AN22" s="5"/>
      <c r="AO22" s="5"/>
      <c r="AP22" s="6">
        <f t="shared" si="0"/>
        <v>17</v>
      </c>
    </row>
    <row r="23" spans="2:42" ht="12">
      <c r="B23" s="170" t="s">
        <v>105</v>
      </c>
      <c r="D23" s="65">
        <v>0</v>
      </c>
      <c r="E23" s="66">
        <v>0</v>
      </c>
      <c r="F23" s="66">
        <v>0</v>
      </c>
      <c r="G23" s="66">
        <v>0</v>
      </c>
      <c r="H23" s="68">
        <v>0</v>
      </c>
      <c r="I23" s="62">
        <v>0</v>
      </c>
      <c r="J23" s="61">
        <v>1</v>
      </c>
      <c r="K23" s="17">
        <v>0</v>
      </c>
      <c r="L23" s="17">
        <v>0</v>
      </c>
      <c r="M23" s="17">
        <v>1</v>
      </c>
      <c r="N23" s="17">
        <v>0</v>
      </c>
      <c r="O23" s="62">
        <v>0</v>
      </c>
      <c r="P23" s="61">
        <v>2</v>
      </c>
      <c r="Q23" s="17">
        <v>0</v>
      </c>
      <c r="R23" s="17">
        <v>0</v>
      </c>
      <c r="S23" s="17">
        <v>1</v>
      </c>
      <c r="T23" s="17">
        <v>0</v>
      </c>
      <c r="U23" s="62">
        <v>0</v>
      </c>
      <c r="V23" s="61">
        <v>1</v>
      </c>
      <c r="W23" s="17">
        <v>0</v>
      </c>
      <c r="X23" s="17">
        <v>1</v>
      </c>
      <c r="Y23" s="17">
        <v>0</v>
      </c>
      <c r="Z23" s="17">
        <v>0</v>
      </c>
      <c r="AA23" s="62">
        <v>0</v>
      </c>
      <c r="AB23" s="61">
        <v>1</v>
      </c>
      <c r="AC23" s="17">
        <v>0</v>
      </c>
      <c r="AD23" s="17">
        <v>1</v>
      </c>
      <c r="AE23" s="17">
        <v>1</v>
      </c>
      <c r="AF23" s="17">
        <v>0</v>
      </c>
      <c r="AG23" s="62">
        <v>1</v>
      </c>
      <c r="AH23" s="61">
        <v>1</v>
      </c>
      <c r="AI23" s="17">
        <v>0</v>
      </c>
      <c r="AJ23" s="17">
        <v>1</v>
      </c>
      <c r="AK23" s="17">
        <v>1</v>
      </c>
      <c r="AL23" s="17">
        <v>0</v>
      </c>
      <c r="AM23" s="17">
        <v>1</v>
      </c>
      <c r="AN23" s="5"/>
      <c r="AO23" s="5"/>
      <c r="AP23" s="6">
        <f t="shared" si="0"/>
        <v>15</v>
      </c>
    </row>
    <row r="24" spans="2:42" ht="12">
      <c r="B24" s="170" t="s">
        <v>106</v>
      </c>
      <c r="D24" s="113">
        <v>0</v>
      </c>
      <c r="E24" s="114">
        <v>0</v>
      </c>
      <c r="F24" s="114">
        <v>0</v>
      </c>
      <c r="G24" s="114">
        <v>0</v>
      </c>
      <c r="H24" s="115">
        <v>0</v>
      </c>
      <c r="I24" s="116">
        <v>0</v>
      </c>
      <c r="J24" s="61">
        <v>0</v>
      </c>
      <c r="K24" s="17">
        <v>0</v>
      </c>
      <c r="L24" s="17">
        <v>0</v>
      </c>
      <c r="M24" s="17">
        <v>0</v>
      </c>
      <c r="N24" s="17">
        <v>0</v>
      </c>
      <c r="O24" s="62">
        <v>0</v>
      </c>
      <c r="P24" s="61">
        <v>0</v>
      </c>
      <c r="Q24" s="17">
        <v>0</v>
      </c>
      <c r="R24" s="17">
        <v>0</v>
      </c>
      <c r="S24" s="17">
        <v>0</v>
      </c>
      <c r="T24" s="17">
        <v>0</v>
      </c>
      <c r="U24" s="62">
        <v>0</v>
      </c>
      <c r="V24" s="61">
        <v>1</v>
      </c>
      <c r="W24" s="17">
        <v>0</v>
      </c>
      <c r="X24" s="17">
        <v>0</v>
      </c>
      <c r="Y24" s="17">
        <v>0</v>
      </c>
      <c r="Z24" s="17">
        <v>0</v>
      </c>
      <c r="AA24" s="62">
        <v>0</v>
      </c>
      <c r="AB24" s="61">
        <v>0</v>
      </c>
      <c r="AC24" s="17">
        <v>1</v>
      </c>
      <c r="AD24" s="17">
        <v>0</v>
      </c>
      <c r="AE24" s="17">
        <v>0</v>
      </c>
      <c r="AF24" s="17">
        <v>0</v>
      </c>
      <c r="AG24" s="62">
        <v>0</v>
      </c>
      <c r="AH24" s="61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5"/>
      <c r="AO24" s="5"/>
      <c r="AP24" s="6">
        <f t="shared" si="0"/>
        <v>2</v>
      </c>
    </row>
    <row r="25" spans="2:42" ht="12.75" thickBot="1">
      <c r="B25" s="170" t="s">
        <v>107</v>
      </c>
      <c r="D25" s="74">
        <v>0</v>
      </c>
      <c r="E25" s="75">
        <v>0</v>
      </c>
      <c r="F25" s="75">
        <v>0</v>
      </c>
      <c r="G25" s="75">
        <v>0</v>
      </c>
      <c r="H25" s="77">
        <v>0</v>
      </c>
      <c r="I25" s="76">
        <v>0</v>
      </c>
      <c r="J25" s="74">
        <v>0</v>
      </c>
      <c r="K25" s="75">
        <v>0</v>
      </c>
      <c r="L25" s="75">
        <v>0</v>
      </c>
      <c r="M25" s="75">
        <v>0</v>
      </c>
      <c r="N25" s="75">
        <v>0</v>
      </c>
      <c r="O25" s="76">
        <v>0</v>
      </c>
      <c r="P25" s="74">
        <v>0</v>
      </c>
      <c r="Q25" s="75">
        <v>0</v>
      </c>
      <c r="R25" s="75">
        <v>0</v>
      </c>
      <c r="S25" s="75">
        <v>0</v>
      </c>
      <c r="T25" s="75">
        <v>0</v>
      </c>
      <c r="U25" s="76">
        <v>0</v>
      </c>
      <c r="V25" s="74">
        <v>0</v>
      </c>
      <c r="W25" s="75">
        <v>1</v>
      </c>
      <c r="X25" s="75">
        <v>0</v>
      </c>
      <c r="Y25" s="75">
        <v>0</v>
      </c>
      <c r="Z25" s="75">
        <v>1</v>
      </c>
      <c r="AA25" s="76">
        <v>0</v>
      </c>
      <c r="AB25" s="74">
        <v>0</v>
      </c>
      <c r="AC25" s="75">
        <v>1</v>
      </c>
      <c r="AD25" s="75">
        <v>0</v>
      </c>
      <c r="AE25" s="75">
        <v>0</v>
      </c>
      <c r="AF25" s="75">
        <v>1</v>
      </c>
      <c r="AG25" s="76">
        <v>0</v>
      </c>
      <c r="AH25" s="74">
        <v>0</v>
      </c>
      <c r="AI25" s="75">
        <v>1</v>
      </c>
      <c r="AJ25" s="75">
        <v>0</v>
      </c>
      <c r="AK25" s="75">
        <v>0</v>
      </c>
      <c r="AL25" s="75">
        <v>0</v>
      </c>
      <c r="AM25" s="75">
        <v>1</v>
      </c>
      <c r="AN25" s="110"/>
      <c r="AO25" s="5"/>
      <c r="AP25" s="6">
        <f t="shared" si="0"/>
        <v>6</v>
      </c>
    </row>
    <row r="26" ht="12">
      <c r="AK26" s="139"/>
    </row>
    <row r="27" spans="4:42" ht="15.75" thickBot="1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22" t="s">
        <v>37</v>
      </c>
      <c r="AO27" s="136" t="s">
        <v>73</v>
      </c>
      <c r="AP27" s="105">
        <f>SUM(AP6:AP25)</f>
        <v>111</v>
      </c>
    </row>
    <row r="28" spans="2:42" ht="15">
      <c r="B28" s="14" t="s">
        <v>38</v>
      </c>
      <c r="D28" s="78">
        <f aca="true" t="shared" si="1" ref="D28:AM28">COUNT(D6:D25)</f>
        <v>20</v>
      </c>
      <c r="E28" s="79">
        <f t="shared" si="1"/>
        <v>20</v>
      </c>
      <c r="F28" s="79">
        <f t="shared" si="1"/>
        <v>20</v>
      </c>
      <c r="G28" s="79">
        <f t="shared" si="1"/>
        <v>20</v>
      </c>
      <c r="H28" s="79">
        <f t="shared" si="1"/>
        <v>20</v>
      </c>
      <c r="I28" s="79">
        <f t="shared" si="1"/>
        <v>20</v>
      </c>
      <c r="J28" s="79">
        <f t="shared" si="1"/>
        <v>20</v>
      </c>
      <c r="K28" s="79">
        <f t="shared" si="1"/>
        <v>20</v>
      </c>
      <c r="L28" s="79">
        <f t="shared" si="1"/>
        <v>20</v>
      </c>
      <c r="M28" s="79">
        <f t="shared" si="1"/>
        <v>20</v>
      </c>
      <c r="N28" s="79">
        <f t="shared" si="1"/>
        <v>20</v>
      </c>
      <c r="O28" s="79">
        <f t="shared" si="1"/>
        <v>20</v>
      </c>
      <c r="P28" s="79">
        <f t="shared" si="1"/>
        <v>20</v>
      </c>
      <c r="Q28" s="79">
        <f t="shared" si="1"/>
        <v>20</v>
      </c>
      <c r="R28" s="79">
        <f t="shared" si="1"/>
        <v>20</v>
      </c>
      <c r="S28" s="79">
        <f t="shared" si="1"/>
        <v>20</v>
      </c>
      <c r="T28" s="79">
        <f t="shared" si="1"/>
        <v>20</v>
      </c>
      <c r="U28" s="79">
        <f t="shared" si="1"/>
        <v>20</v>
      </c>
      <c r="V28" s="79">
        <f t="shared" si="1"/>
        <v>20</v>
      </c>
      <c r="W28" s="79">
        <f t="shared" si="1"/>
        <v>20</v>
      </c>
      <c r="X28" s="79">
        <f t="shared" si="1"/>
        <v>20</v>
      </c>
      <c r="Y28" s="79">
        <f t="shared" si="1"/>
        <v>20</v>
      </c>
      <c r="Z28" s="79">
        <f t="shared" si="1"/>
        <v>20</v>
      </c>
      <c r="AA28" s="79">
        <f t="shared" si="1"/>
        <v>20</v>
      </c>
      <c r="AB28" s="79">
        <f t="shared" si="1"/>
        <v>20</v>
      </c>
      <c r="AC28" s="79">
        <f t="shared" si="1"/>
        <v>20</v>
      </c>
      <c r="AD28" s="79">
        <f t="shared" si="1"/>
        <v>20</v>
      </c>
      <c r="AE28" s="79">
        <f t="shared" si="1"/>
        <v>20</v>
      </c>
      <c r="AF28" s="79">
        <f t="shared" si="1"/>
        <v>20</v>
      </c>
      <c r="AG28" s="79">
        <f t="shared" si="1"/>
        <v>20</v>
      </c>
      <c r="AH28" s="79">
        <f t="shared" si="1"/>
        <v>20</v>
      </c>
      <c r="AI28" s="79">
        <f t="shared" si="1"/>
        <v>20</v>
      </c>
      <c r="AJ28" s="79">
        <f t="shared" si="1"/>
        <v>20</v>
      </c>
      <c r="AK28" s="79">
        <f t="shared" si="1"/>
        <v>20</v>
      </c>
      <c r="AL28" s="79">
        <f t="shared" si="1"/>
        <v>20</v>
      </c>
      <c r="AM28" s="80">
        <f t="shared" si="1"/>
        <v>20</v>
      </c>
      <c r="AN28" s="23">
        <f>SUM(D28:AM28)</f>
        <v>720</v>
      </c>
      <c r="AO28" s="136" t="s">
        <v>74</v>
      </c>
      <c r="AP28" s="24">
        <f>AVERAGE(AP6:AP25)</f>
        <v>5.55</v>
      </c>
    </row>
    <row r="29" spans="2:42" ht="15">
      <c r="B29" s="14" t="s">
        <v>39</v>
      </c>
      <c r="D29" s="54">
        <f aca="true" t="shared" si="2" ref="D29:AM29">AVERAGE(D6:D25)</f>
        <v>0</v>
      </c>
      <c r="E29" s="55">
        <f t="shared" si="2"/>
        <v>0</v>
      </c>
      <c r="F29" s="55">
        <f t="shared" si="2"/>
        <v>0</v>
      </c>
      <c r="G29" s="55">
        <f t="shared" si="2"/>
        <v>0</v>
      </c>
      <c r="H29" s="55">
        <f t="shared" si="2"/>
        <v>0</v>
      </c>
      <c r="I29" s="55">
        <f t="shared" si="2"/>
        <v>0</v>
      </c>
      <c r="J29" s="55">
        <f t="shared" si="2"/>
        <v>0.1</v>
      </c>
      <c r="K29" s="55">
        <f t="shared" si="2"/>
        <v>0</v>
      </c>
      <c r="L29" s="55">
        <f t="shared" si="2"/>
        <v>0</v>
      </c>
      <c r="M29" s="55">
        <f t="shared" si="2"/>
        <v>0.15</v>
      </c>
      <c r="N29" s="55">
        <f t="shared" si="2"/>
        <v>0</v>
      </c>
      <c r="O29" s="55">
        <f t="shared" si="2"/>
        <v>0.05</v>
      </c>
      <c r="P29" s="55">
        <f t="shared" si="2"/>
        <v>0.3</v>
      </c>
      <c r="Q29" s="55">
        <f t="shared" si="2"/>
        <v>0</v>
      </c>
      <c r="R29" s="55">
        <f t="shared" si="2"/>
        <v>0.15</v>
      </c>
      <c r="S29" s="55">
        <f t="shared" si="2"/>
        <v>0.2</v>
      </c>
      <c r="T29" s="55">
        <f t="shared" si="2"/>
        <v>0</v>
      </c>
      <c r="U29" s="55">
        <f t="shared" si="2"/>
        <v>0.05</v>
      </c>
      <c r="V29" s="55">
        <f t="shared" si="2"/>
        <v>0.3</v>
      </c>
      <c r="W29" s="55">
        <f t="shared" si="2"/>
        <v>0.25</v>
      </c>
      <c r="X29" s="55">
        <f t="shared" si="2"/>
        <v>0.35</v>
      </c>
      <c r="Y29" s="55">
        <f t="shared" si="2"/>
        <v>0.15</v>
      </c>
      <c r="Z29" s="55">
        <f t="shared" si="2"/>
        <v>0.2</v>
      </c>
      <c r="AA29" s="55">
        <f t="shared" si="2"/>
        <v>0.4</v>
      </c>
      <c r="AB29" s="55">
        <f t="shared" si="2"/>
        <v>0.2</v>
      </c>
      <c r="AC29" s="55">
        <f t="shared" si="2"/>
        <v>0.25</v>
      </c>
      <c r="AD29" s="55">
        <f t="shared" si="2"/>
        <v>0.5</v>
      </c>
      <c r="AE29" s="55">
        <f t="shared" si="2"/>
        <v>0.15</v>
      </c>
      <c r="AF29" s="55">
        <f t="shared" si="2"/>
        <v>0.15</v>
      </c>
      <c r="AG29" s="55">
        <f t="shared" si="2"/>
        <v>0.45</v>
      </c>
      <c r="AH29" s="55">
        <f t="shared" si="2"/>
        <v>0.2</v>
      </c>
      <c r="AI29" s="55">
        <f t="shared" si="2"/>
        <v>0.05</v>
      </c>
      <c r="AJ29" s="55">
        <f t="shared" si="2"/>
        <v>0.3</v>
      </c>
      <c r="AK29" s="55">
        <f t="shared" si="2"/>
        <v>0.1</v>
      </c>
      <c r="AL29" s="55">
        <f t="shared" si="2"/>
        <v>0.1</v>
      </c>
      <c r="AM29" s="56">
        <f t="shared" si="2"/>
        <v>0.45</v>
      </c>
      <c r="AN29" s="122">
        <f>AVERAGE(D6:AM25)</f>
        <v>0.15416666666666667</v>
      </c>
      <c r="AO29" s="137" t="s">
        <v>11</v>
      </c>
      <c r="AP29" s="24" t="e">
        <f>_XLL.STATSTDDEV(AP6:AP25)</f>
        <v>#NAME?</v>
      </c>
    </row>
    <row r="30" spans="2:42" ht="15">
      <c r="B30" s="14" t="s">
        <v>40</v>
      </c>
      <c r="D30" s="54">
        <f aca="true" t="shared" si="3" ref="D30:AM30">STDEV(D6:D25)</f>
        <v>0</v>
      </c>
      <c r="E30" s="55">
        <f t="shared" si="3"/>
        <v>0</v>
      </c>
      <c r="F30" s="55">
        <f t="shared" si="3"/>
        <v>0</v>
      </c>
      <c r="G30" s="55">
        <f t="shared" si="3"/>
        <v>0</v>
      </c>
      <c r="H30" s="55">
        <f t="shared" si="3"/>
        <v>0</v>
      </c>
      <c r="I30" s="55">
        <f t="shared" si="3"/>
        <v>0</v>
      </c>
      <c r="J30" s="55">
        <f t="shared" si="3"/>
        <v>0.30779350562554625</v>
      </c>
      <c r="K30" s="55">
        <f t="shared" si="3"/>
        <v>0</v>
      </c>
      <c r="L30" s="55">
        <f t="shared" si="3"/>
        <v>0</v>
      </c>
      <c r="M30" s="55">
        <f t="shared" si="3"/>
        <v>0.36634754853252327</v>
      </c>
      <c r="N30" s="55">
        <f t="shared" si="3"/>
        <v>0</v>
      </c>
      <c r="O30" s="55">
        <f t="shared" si="3"/>
        <v>0.22360679774997896</v>
      </c>
      <c r="P30" s="55">
        <f t="shared" si="3"/>
        <v>0.6569466853317862</v>
      </c>
      <c r="Q30" s="55">
        <f t="shared" si="3"/>
        <v>0</v>
      </c>
      <c r="R30" s="55">
        <f t="shared" si="3"/>
        <v>0.36634754853252327</v>
      </c>
      <c r="S30" s="55">
        <f t="shared" si="3"/>
        <v>0.41039134083406165</v>
      </c>
      <c r="T30" s="55">
        <f t="shared" si="3"/>
        <v>0</v>
      </c>
      <c r="U30" s="55">
        <f t="shared" si="3"/>
        <v>0.22360679774997896</v>
      </c>
      <c r="V30" s="55">
        <f t="shared" si="3"/>
        <v>0.47016234598162726</v>
      </c>
      <c r="W30" s="55">
        <f t="shared" si="3"/>
        <v>0.4442616583193193</v>
      </c>
      <c r="X30" s="55">
        <f t="shared" si="3"/>
        <v>0.4893604849295929</v>
      </c>
      <c r="Y30" s="55">
        <f t="shared" si="3"/>
        <v>0.36634754853252327</v>
      </c>
      <c r="Z30" s="55">
        <f t="shared" si="3"/>
        <v>0.41039134083406165</v>
      </c>
      <c r="AA30" s="55">
        <f t="shared" si="3"/>
        <v>0.5026246899500346</v>
      </c>
      <c r="AB30" s="55">
        <f t="shared" si="3"/>
        <v>0.41039134083406165</v>
      </c>
      <c r="AC30" s="55">
        <f t="shared" si="3"/>
        <v>0.4442616583193193</v>
      </c>
      <c r="AD30" s="55">
        <f t="shared" si="3"/>
        <v>0.6069769786668839</v>
      </c>
      <c r="AE30" s="55">
        <f t="shared" si="3"/>
        <v>0.36634754853252327</v>
      </c>
      <c r="AF30" s="55">
        <f t="shared" si="3"/>
        <v>0.36634754853252327</v>
      </c>
      <c r="AG30" s="55">
        <f t="shared" si="3"/>
        <v>0.6863327411532597</v>
      </c>
      <c r="AH30" s="55">
        <f t="shared" si="3"/>
        <v>0.41039134083406165</v>
      </c>
      <c r="AI30" s="55">
        <f t="shared" si="3"/>
        <v>0.22360679774997896</v>
      </c>
      <c r="AJ30" s="55">
        <f t="shared" si="3"/>
        <v>0.47016234598162726</v>
      </c>
      <c r="AK30" s="55">
        <f t="shared" si="3"/>
        <v>0.30779350562554625</v>
      </c>
      <c r="AL30" s="55">
        <f t="shared" si="3"/>
        <v>0.30779350562554625</v>
      </c>
      <c r="AM30" s="56">
        <f t="shared" si="3"/>
        <v>0.6048053188292994</v>
      </c>
      <c r="AN30" s="123">
        <f>STDEV(D6:AM25)</f>
        <v>0.3837584065575843</v>
      </c>
      <c r="AO30" s="5"/>
      <c r="AP30" s="24"/>
    </row>
    <row r="31" spans="2:42" ht="15.75" thickBot="1">
      <c r="B31" s="14" t="s">
        <v>41</v>
      </c>
      <c r="D31" s="57">
        <f aca="true" t="shared" si="4" ref="D31:AM31">MODE(D6:D25)</f>
        <v>0</v>
      </c>
      <c r="E31" s="58">
        <f t="shared" si="4"/>
        <v>0</v>
      </c>
      <c r="F31" s="58">
        <f t="shared" si="4"/>
        <v>0</v>
      </c>
      <c r="G31" s="58">
        <f t="shared" si="4"/>
        <v>0</v>
      </c>
      <c r="H31" s="58">
        <f t="shared" si="4"/>
        <v>0</v>
      </c>
      <c r="I31" s="58">
        <f t="shared" si="4"/>
        <v>0</v>
      </c>
      <c r="J31" s="58">
        <f t="shared" si="4"/>
        <v>0</v>
      </c>
      <c r="K31" s="58">
        <f t="shared" si="4"/>
        <v>0</v>
      </c>
      <c r="L31" s="58">
        <f t="shared" si="4"/>
        <v>0</v>
      </c>
      <c r="M31" s="58">
        <f t="shared" si="4"/>
        <v>0</v>
      </c>
      <c r="N31" s="58">
        <f t="shared" si="4"/>
        <v>0</v>
      </c>
      <c r="O31" s="58">
        <f t="shared" si="4"/>
        <v>0</v>
      </c>
      <c r="P31" s="58">
        <f t="shared" si="4"/>
        <v>0</v>
      </c>
      <c r="Q31" s="58">
        <f t="shared" si="4"/>
        <v>0</v>
      </c>
      <c r="R31" s="58">
        <f t="shared" si="4"/>
        <v>0</v>
      </c>
      <c r="S31" s="58">
        <f t="shared" si="4"/>
        <v>0</v>
      </c>
      <c r="T31" s="58">
        <f t="shared" si="4"/>
        <v>0</v>
      </c>
      <c r="U31" s="58">
        <f t="shared" si="4"/>
        <v>0</v>
      </c>
      <c r="V31" s="58">
        <f t="shared" si="4"/>
        <v>0</v>
      </c>
      <c r="W31" s="58">
        <f t="shared" si="4"/>
        <v>0</v>
      </c>
      <c r="X31" s="58">
        <f t="shared" si="4"/>
        <v>0</v>
      </c>
      <c r="Y31" s="58">
        <f t="shared" si="4"/>
        <v>0</v>
      </c>
      <c r="Z31" s="58">
        <f t="shared" si="4"/>
        <v>0</v>
      </c>
      <c r="AA31" s="58">
        <f t="shared" si="4"/>
        <v>0</v>
      </c>
      <c r="AB31" s="58">
        <f t="shared" si="4"/>
        <v>0</v>
      </c>
      <c r="AC31" s="58">
        <f t="shared" si="4"/>
        <v>0</v>
      </c>
      <c r="AD31" s="58">
        <f t="shared" si="4"/>
        <v>0</v>
      </c>
      <c r="AE31" s="58">
        <f t="shared" si="4"/>
        <v>0</v>
      </c>
      <c r="AF31" s="58">
        <f t="shared" si="4"/>
        <v>0</v>
      </c>
      <c r="AG31" s="58">
        <f t="shared" si="4"/>
        <v>0</v>
      </c>
      <c r="AH31" s="58">
        <f t="shared" si="4"/>
        <v>0</v>
      </c>
      <c r="AI31" s="58">
        <f t="shared" si="4"/>
        <v>0</v>
      </c>
      <c r="AJ31" s="58">
        <f t="shared" si="4"/>
        <v>0</v>
      </c>
      <c r="AK31" s="58">
        <f t="shared" si="4"/>
        <v>0</v>
      </c>
      <c r="AL31" s="58">
        <f t="shared" si="4"/>
        <v>0</v>
      </c>
      <c r="AM31" s="59">
        <f t="shared" si="4"/>
        <v>0</v>
      </c>
      <c r="AN31" s="53">
        <f>MODE(D6:AM25)</f>
        <v>0</v>
      </c>
      <c r="AO31" s="5"/>
      <c r="AP31" s="24"/>
    </row>
    <row r="32" spans="2:42" ht="15">
      <c r="B32" s="14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17"/>
      <c r="AO32" s="5"/>
      <c r="AP32" s="24"/>
    </row>
    <row r="33" spans="40:42" ht="12">
      <c r="AN33" s="5"/>
      <c r="AO33" s="5"/>
      <c r="AP33" s="8"/>
    </row>
    <row r="34" spans="41:42" ht="12">
      <c r="AO34" s="5"/>
      <c r="AP34" s="8"/>
    </row>
    <row r="35" spans="1:42" ht="12.75" thickBot="1">
      <c r="A35" s="9"/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2"/>
      <c r="AO35" s="12"/>
      <c r="AP35" s="13"/>
    </row>
    <row r="36" spans="1:42" ht="12.75" thickTop="1">
      <c r="A36" s="151"/>
      <c r="B36" s="152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3"/>
      <c r="AO36" s="153"/>
      <c r="AP36" s="154"/>
    </row>
    <row r="37" spans="1:42" ht="12">
      <c r="A37" s="8"/>
      <c r="B37" s="25" t="str">
        <f>B1</f>
        <v>Trial #2: 6 Weeks Upper Jaw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27"/>
      <c r="AO37" s="27"/>
      <c r="AP37" s="28"/>
    </row>
    <row r="38" spans="1:42" ht="12">
      <c r="A38" s="8"/>
      <c r="B38" s="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27"/>
      <c r="AO38" s="27"/>
      <c r="AP38" s="28"/>
    </row>
    <row r="39" spans="1:42" ht="12.75" thickBot="1">
      <c r="A39" s="8"/>
      <c r="B39" s="2" t="s">
        <v>42</v>
      </c>
      <c r="C39" s="8"/>
      <c r="D39" s="249">
        <v>40411</v>
      </c>
      <c r="E39" s="249"/>
      <c r="F39" s="249"/>
      <c r="G39" s="249"/>
      <c r="H39" s="249"/>
      <c r="I39" s="249"/>
      <c r="J39" s="247">
        <v>40418</v>
      </c>
      <c r="K39" s="248"/>
      <c r="L39" s="248"/>
      <c r="M39" s="248"/>
      <c r="N39" s="248"/>
      <c r="O39" s="248"/>
      <c r="P39" s="247">
        <v>40425</v>
      </c>
      <c r="Q39" s="248"/>
      <c r="R39" s="248"/>
      <c r="S39" s="248"/>
      <c r="T39" s="248"/>
      <c r="U39" s="248"/>
      <c r="V39" s="247">
        <v>40432</v>
      </c>
      <c r="W39" s="248"/>
      <c r="X39" s="248"/>
      <c r="Y39" s="248"/>
      <c r="Z39" s="248"/>
      <c r="AA39" s="248"/>
      <c r="AB39" s="249">
        <v>40439</v>
      </c>
      <c r="AC39" s="249"/>
      <c r="AD39" s="249"/>
      <c r="AE39" s="249"/>
      <c r="AF39" s="249"/>
      <c r="AG39" s="249"/>
      <c r="AH39" s="249">
        <v>40446</v>
      </c>
      <c r="AI39" s="249"/>
      <c r="AJ39" s="249"/>
      <c r="AK39" s="249"/>
      <c r="AL39" s="249"/>
      <c r="AM39" s="249"/>
      <c r="AN39" s="27"/>
      <c r="AO39" s="27"/>
      <c r="AP39" s="28"/>
    </row>
    <row r="40" spans="1:42" ht="12.75" thickBot="1">
      <c r="A40" s="8"/>
      <c r="C40" s="8"/>
      <c r="D40" s="244" t="s">
        <v>14</v>
      </c>
      <c r="E40" s="245"/>
      <c r="F40" s="245"/>
      <c r="G40" s="245"/>
      <c r="H40" s="246"/>
      <c r="I40" s="102"/>
      <c r="J40" s="244" t="s">
        <v>14</v>
      </c>
      <c r="K40" s="245"/>
      <c r="L40" s="245"/>
      <c r="M40" s="245"/>
      <c r="N40" s="246"/>
      <c r="O40" s="250"/>
      <c r="P40" s="251" t="s">
        <v>14</v>
      </c>
      <c r="Q40" s="245"/>
      <c r="R40" s="245"/>
      <c r="S40" s="245"/>
      <c r="T40" s="246"/>
      <c r="U40" s="246"/>
      <c r="V40" s="244" t="s">
        <v>14</v>
      </c>
      <c r="W40" s="245"/>
      <c r="X40" s="245"/>
      <c r="Y40" s="245"/>
      <c r="Z40" s="246"/>
      <c r="AA40" s="250"/>
      <c r="AB40" s="244" t="s">
        <v>14</v>
      </c>
      <c r="AC40" s="245"/>
      <c r="AD40" s="245"/>
      <c r="AE40" s="245"/>
      <c r="AF40" s="246"/>
      <c r="AG40" s="102"/>
      <c r="AH40" s="244" t="s">
        <v>14</v>
      </c>
      <c r="AI40" s="245"/>
      <c r="AJ40" s="245"/>
      <c r="AK40" s="245"/>
      <c r="AL40" s="246"/>
      <c r="AM40" s="102"/>
      <c r="AN40" s="27"/>
      <c r="AO40" s="27"/>
      <c r="AP40" s="20" t="s">
        <v>15</v>
      </c>
    </row>
    <row r="41" spans="2:42" ht="13.5" thickBot="1">
      <c r="B41" s="127" t="s">
        <v>80</v>
      </c>
      <c r="D41" s="29" t="s">
        <v>58</v>
      </c>
      <c r="E41" s="30" t="s">
        <v>59</v>
      </c>
      <c r="F41" s="30" t="s">
        <v>60</v>
      </c>
      <c r="G41" s="30" t="s">
        <v>61</v>
      </c>
      <c r="H41" s="103" t="s">
        <v>62</v>
      </c>
      <c r="I41" s="104" t="s">
        <v>63</v>
      </c>
      <c r="J41" s="29" t="s">
        <v>58</v>
      </c>
      <c r="K41" s="30" t="s">
        <v>59</v>
      </c>
      <c r="L41" s="30" t="s">
        <v>60</v>
      </c>
      <c r="M41" s="30" t="s">
        <v>61</v>
      </c>
      <c r="N41" s="103" t="s">
        <v>62</v>
      </c>
      <c r="O41" s="104" t="s">
        <v>63</v>
      </c>
      <c r="P41" s="29" t="s">
        <v>58</v>
      </c>
      <c r="Q41" s="30" t="s">
        <v>59</v>
      </c>
      <c r="R41" s="30" t="s">
        <v>60</v>
      </c>
      <c r="S41" s="30" t="s">
        <v>61</v>
      </c>
      <c r="T41" s="103" t="s">
        <v>62</v>
      </c>
      <c r="U41" s="104" t="s">
        <v>63</v>
      </c>
      <c r="V41" s="29" t="s">
        <v>58</v>
      </c>
      <c r="W41" s="30" t="s">
        <v>59</v>
      </c>
      <c r="X41" s="30" t="s">
        <v>60</v>
      </c>
      <c r="Y41" s="30" t="s">
        <v>61</v>
      </c>
      <c r="Z41" s="103" t="s">
        <v>62</v>
      </c>
      <c r="AA41" s="104" t="s">
        <v>63</v>
      </c>
      <c r="AB41" s="29" t="s">
        <v>58</v>
      </c>
      <c r="AC41" s="30" t="s">
        <v>59</v>
      </c>
      <c r="AD41" s="30" t="s">
        <v>60</v>
      </c>
      <c r="AE41" s="30" t="s">
        <v>61</v>
      </c>
      <c r="AF41" s="103" t="s">
        <v>62</v>
      </c>
      <c r="AG41" s="104" t="s">
        <v>63</v>
      </c>
      <c r="AH41" s="29" t="s">
        <v>58</v>
      </c>
      <c r="AI41" s="30" t="s">
        <v>59</v>
      </c>
      <c r="AJ41" s="30" t="s">
        <v>60</v>
      </c>
      <c r="AK41" s="30" t="s">
        <v>61</v>
      </c>
      <c r="AL41" s="103" t="s">
        <v>62</v>
      </c>
      <c r="AM41" s="171" t="s">
        <v>63</v>
      </c>
      <c r="AP41" s="21" t="s">
        <v>17</v>
      </c>
    </row>
    <row r="42" spans="2:42" ht="12">
      <c r="B42" s="170" t="s">
        <v>108</v>
      </c>
      <c r="D42" s="65">
        <v>0</v>
      </c>
      <c r="E42" s="66">
        <v>0</v>
      </c>
      <c r="F42" s="66">
        <v>0</v>
      </c>
      <c r="G42" s="66">
        <v>0</v>
      </c>
      <c r="H42" s="68">
        <v>0</v>
      </c>
      <c r="I42" s="108">
        <v>0</v>
      </c>
      <c r="J42" s="65">
        <v>0</v>
      </c>
      <c r="K42" s="66">
        <v>0</v>
      </c>
      <c r="L42" s="66">
        <v>0</v>
      </c>
      <c r="M42" s="66">
        <v>0</v>
      </c>
      <c r="N42" s="68">
        <v>0</v>
      </c>
      <c r="O42" s="67">
        <v>1</v>
      </c>
      <c r="P42" s="71">
        <v>1</v>
      </c>
      <c r="Q42" s="66">
        <v>1</v>
      </c>
      <c r="R42" s="66">
        <v>2</v>
      </c>
      <c r="S42" s="66">
        <v>0</v>
      </c>
      <c r="T42" s="68">
        <v>0</v>
      </c>
      <c r="U42" s="68">
        <v>1</v>
      </c>
      <c r="V42" s="65">
        <v>1</v>
      </c>
      <c r="W42" s="66">
        <v>1</v>
      </c>
      <c r="X42" s="66">
        <v>2</v>
      </c>
      <c r="Y42" s="66">
        <v>1</v>
      </c>
      <c r="Z42" s="66">
        <v>2</v>
      </c>
      <c r="AA42" s="67">
        <v>1</v>
      </c>
      <c r="AB42" s="65">
        <v>1</v>
      </c>
      <c r="AC42" s="66">
        <v>1</v>
      </c>
      <c r="AD42" s="66">
        <v>2</v>
      </c>
      <c r="AE42" s="66">
        <v>1</v>
      </c>
      <c r="AF42" s="66">
        <v>2</v>
      </c>
      <c r="AG42" s="67">
        <v>2</v>
      </c>
      <c r="AH42" s="65">
        <v>2</v>
      </c>
      <c r="AI42" s="66">
        <v>1</v>
      </c>
      <c r="AJ42" s="66">
        <v>2</v>
      </c>
      <c r="AK42" s="66">
        <v>2</v>
      </c>
      <c r="AL42" s="66">
        <v>1</v>
      </c>
      <c r="AM42" s="68">
        <v>2</v>
      </c>
      <c r="AP42" s="6">
        <f aca="true" t="shared" si="5" ref="AP42:AP61">SUM(D42:AM42)</f>
        <v>33</v>
      </c>
    </row>
    <row r="43" spans="2:42" ht="12">
      <c r="B43" s="170" t="s">
        <v>109</v>
      </c>
      <c r="D43" s="65">
        <v>0</v>
      </c>
      <c r="E43" s="66">
        <v>0</v>
      </c>
      <c r="F43" s="66">
        <v>0</v>
      </c>
      <c r="G43" s="66">
        <v>0</v>
      </c>
      <c r="H43" s="68">
        <v>0</v>
      </c>
      <c r="I43" s="62">
        <v>0</v>
      </c>
      <c r="J43" s="65">
        <v>0</v>
      </c>
      <c r="K43" s="66">
        <v>0</v>
      </c>
      <c r="L43" s="66">
        <v>1</v>
      </c>
      <c r="M43" s="66">
        <v>0</v>
      </c>
      <c r="N43" s="68">
        <v>0</v>
      </c>
      <c r="O43" s="67">
        <v>0</v>
      </c>
      <c r="P43" s="71">
        <v>0</v>
      </c>
      <c r="Q43" s="66">
        <v>0</v>
      </c>
      <c r="R43" s="66">
        <v>0</v>
      </c>
      <c r="S43" s="66">
        <v>0</v>
      </c>
      <c r="T43" s="68">
        <v>0</v>
      </c>
      <c r="U43" s="68">
        <v>1</v>
      </c>
      <c r="V43" s="65">
        <v>0</v>
      </c>
      <c r="W43" s="66">
        <v>1</v>
      </c>
      <c r="X43" s="66">
        <v>2</v>
      </c>
      <c r="Y43" s="66">
        <v>0</v>
      </c>
      <c r="Z43" s="66">
        <v>1</v>
      </c>
      <c r="AA43" s="67">
        <v>2</v>
      </c>
      <c r="AB43" s="65">
        <v>1</v>
      </c>
      <c r="AC43" s="66">
        <v>1</v>
      </c>
      <c r="AD43" s="66">
        <v>3</v>
      </c>
      <c r="AE43" s="66">
        <v>1</v>
      </c>
      <c r="AF43" s="66">
        <v>2</v>
      </c>
      <c r="AG43" s="67">
        <v>2</v>
      </c>
      <c r="AH43" s="65">
        <v>1</v>
      </c>
      <c r="AI43" s="66">
        <v>2</v>
      </c>
      <c r="AJ43" s="66">
        <v>3</v>
      </c>
      <c r="AK43" s="66">
        <v>1</v>
      </c>
      <c r="AL43" s="66">
        <v>2</v>
      </c>
      <c r="AM43" s="68">
        <v>3</v>
      </c>
      <c r="AP43" s="6">
        <f t="shared" si="5"/>
        <v>30</v>
      </c>
    </row>
    <row r="44" spans="2:42" ht="12">
      <c r="B44" s="170" t="s">
        <v>110</v>
      </c>
      <c r="D44" s="65">
        <v>0</v>
      </c>
      <c r="E44" s="66">
        <v>0</v>
      </c>
      <c r="F44" s="66">
        <v>0</v>
      </c>
      <c r="G44" s="66">
        <v>0</v>
      </c>
      <c r="H44" s="68">
        <v>0</v>
      </c>
      <c r="I44" s="109">
        <v>0</v>
      </c>
      <c r="J44" s="65">
        <v>1</v>
      </c>
      <c r="K44" s="66">
        <v>1</v>
      </c>
      <c r="L44" s="66">
        <v>1</v>
      </c>
      <c r="M44" s="66">
        <v>0</v>
      </c>
      <c r="N44" s="68">
        <v>0</v>
      </c>
      <c r="O44" s="67">
        <v>0</v>
      </c>
      <c r="P44" s="71">
        <v>1</v>
      </c>
      <c r="Q44" s="66">
        <v>1</v>
      </c>
      <c r="R44" s="66">
        <v>1</v>
      </c>
      <c r="S44" s="66">
        <v>1</v>
      </c>
      <c r="T44" s="68">
        <v>1</v>
      </c>
      <c r="U44" s="68">
        <v>1</v>
      </c>
      <c r="V44" s="65">
        <v>1</v>
      </c>
      <c r="W44" s="66">
        <v>2</v>
      </c>
      <c r="X44" s="66">
        <v>2</v>
      </c>
      <c r="Y44" s="66">
        <v>1</v>
      </c>
      <c r="Z44" s="66">
        <v>1</v>
      </c>
      <c r="AA44" s="67">
        <v>2</v>
      </c>
      <c r="AB44" s="65">
        <v>2</v>
      </c>
      <c r="AC44" s="66">
        <v>3</v>
      </c>
      <c r="AD44" s="66">
        <v>3</v>
      </c>
      <c r="AE44" s="66">
        <v>1</v>
      </c>
      <c r="AF44" s="66">
        <v>3</v>
      </c>
      <c r="AG44" s="67">
        <v>3</v>
      </c>
      <c r="AH44" s="65">
        <v>2</v>
      </c>
      <c r="AI44" s="66">
        <v>3</v>
      </c>
      <c r="AJ44" s="66">
        <v>3</v>
      </c>
      <c r="AK44" s="66">
        <v>2</v>
      </c>
      <c r="AL44" s="66">
        <v>3</v>
      </c>
      <c r="AM44" s="68">
        <v>3</v>
      </c>
      <c r="AP44" s="6">
        <f t="shared" si="5"/>
        <v>49</v>
      </c>
    </row>
    <row r="45" spans="2:42" ht="12">
      <c r="B45" s="170" t="s">
        <v>111</v>
      </c>
      <c r="D45" s="65">
        <v>0</v>
      </c>
      <c r="E45" s="66">
        <v>0</v>
      </c>
      <c r="F45" s="66">
        <v>0</v>
      </c>
      <c r="G45" s="66">
        <v>0</v>
      </c>
      <c r="H45" s="68">
        <v>0</v>
      </c>
      <c r="I45" s="62">
        <v>0</v>
      </c>
      <c r="J45" s="65">
        <v>0</v>
      </c>
      <c r="K45" s="66">
        <v>0</v>
      </c>
      <c r="L45" s="66">
        <v>0</v>
      </c>
      <c r="M45" s="66">
        <v>0</v>
      </c>
      <c r="N45" s="68">
        <v>0</v>
      </c>
      <c r="O45" s="67">
        <v>0</v>
      </c>
      <c r="P45" s="71">
        <v>1</v>
      </c>
      <c r="Q45" s="66">
        <v>1</v>
      </c>
      <c r="R45" s="66">
        <v>1</v>
      </c>
      <c r="S45" s="66">
        <v>0</v>
      </c>
      <c r="T45" s="68">
        <v>0</v>
      </c>
      <c r="U45" s="68">
        <v>1</v>
      </c>
      <c r="V45" s="65">
        <v>0</v>
      </c>
      <c r="W45" s="66">
        <v>1</v>
      </c>
      <c r="X45" s="66">
        <v>1</v>
      </c>
      <c r="Y45" s="66">
        <v>0</v>
      </c>
      <c r="Z45" s="66">
        <v>0</v>
      </c>
      <c r="AA45" s="67">
        <v>1</v>
      </c>
      <c r="AB45" s="65">
        <v>1</v>
      </c>
      <c r="AC45" s="66">
        <v>2</v>
      </c>
      <c r="AD45" s="66">
        <v>2</v>
      </c>
      <c r="AE45" s="66">
        <v>1</v>
      </c>
      <c r="AF45" s="66">
        <v>2</v>
      </c>
      <c r="AG45" s="67">
        <v>2</v>
      </c>
      <c r="AH45" s="65">
        <v>1</v>
      </c>
      <c r="AI45" s="66">
        <v>2</v>
      </c>
      <c r="AJ45" s="66">
        <v>3</v>
      </c>
      <c r="AK45" s="66">
        <v>1</v>
      </c>
      <c r="AL45" s="66">
        <v>2</v>
      </c>
      <c r="AM45" s="68">
        <v>2</v>
      </c>
      <c r="AP45" s="6">
        <f t="shared" si="5"/>
        <v>28</v>
      </c>
    </row>
    <row r="46" spans="2:42" ht="12">
      <c r="B46" s="170" t="s">
        <v>112</v>
      </c>
      <c r="D46" s="61">
        <v>0</v>
      </c>
      <c r="E46" s="17">
        <v>0</v>
      </c>
      <c r="F46" s="17">
        <v>1</v>
      </c>
      <c r="G46" s="17">
        <v>0</v>
      </c>
      <c r="H46" s="69">
        <v>0</v>
      </c>
      <c r="I46" s="62">
        <v>0</v>
      </c>
      <c r="J46" s="61">
        <v>0</v>
      </c>
      <c r="K46" s="17">
        <v>0</v>
      </c>
      <c r="L46" s="17">
        <v>1</v>
      </c>
      <c r="M46" s="17">
        <v>0</v>
      </c>
      <c r="N46" s="69">
        <v>0</v>
      </c>
      <c r="O46" s="62">
        <v>0</v>
      </c>
      <c r="P46" s="72">
        <v>0</v>
      </c>
      <c r="Q46" s="17">
        <v>0</v>
      </c>
      <c r="R46" s="17">
        <v>1</v>
      </c>
      <c r="S46" s="17">
        <v>0</v>
      </c>
      <c r="T46" s="69">
        <v>0</v>
      </c>
      <c r="U46" s="69">
        <v>1</v>
      </c>
      <c r="V46" s="61">
        <v>1</v>
      </c>
      <c r="W46" s="17">
        <v>0</v>
      </c>
      <c r="X46" s="17">
        <v>2</v>
      </c>
      <c r="Y46" s="17">
        <v>1</v>
      </c>
      <c r="Z46" s="17">
        <v>1</v>
      </c>
      <c r="AA46" s="62">
        <v>2</v>
      </c>
      <c r="AB46" s="61">
        <v>1</v>
      </c>
      <c r="AC46" s="17">
        <v>1</v>
      </c>
      <c r="AD46" s="17">
        <v>2</v>
      </c>
      <c r="AE46" s="17">
        <v>1</v>
      </c>
      <c r="AF46" s="17">
        <v>2</v>
      </c>
      <c r="AG46" s="62">
        <v>2</v>
      </c>
      <c r="AH46" s="61">
        <v>1</v>
      </c>
      <c r="AI46" s="17">
        <v>2</v>
      </c>
      <c r="AJ46" s="17">
        <v>3</v>
      </c>
      <c r="AK46" s="17">
        <v>2</v>
      </c>
      <c r="AL46" s="17">
        <v>2</v>
      </c>
      <c r="AM46" s="69">
        <v>2</v>
      </c>
      <c r="AP46" s="6">
        <f t="shared" si="5"/>
        <v>32</v>
      </c>
    </row>
    <row r="47" spans="2:42" ht="12">
      <c r="B47" s="170" t="s">
        <v>113</v>
      </c>
      <c r="D47" s="65">
        <v>0</v>
      </c>
      <c r="E47" s="66">
        <v>0</v>
      </c>
      <c r="F47" s="66">
        <v>0</v>
      </c>
      <c r="G47" s="66">
        <v>0</v>
      </c>
      <c r="H47" s="68">
        <v>0</v>
      </c>
      <c r="I47" s="62">
        <v>0</v>
      </c>
      <c r="J47" s="65">
        <v>0</v>
      </c>
      <c r="K47" s="66">
        <v>0</v>
      </c>
      <c r="L47" s="66">
        <v>0</v>
      </c>
      <c r="M47" s="66">
        <v>1</v>
      </c>
      <c r="N47" s="68">
        <v>0</v>
      </c>
      <c r="O47" s="67">
        <v>0</v>
      </c>
      <c r="P47" s="71">
        <v>1</v>
      </c>
      <c r="Q47" s="66">
        <v>0</v>
      </c>
      <c r="R47" s="66">
        <v>1</v>
      </c>
      <c r="S47" s="66">
        <v>1</v>
      </c>
      <c r="T47" s="68">
        <v>0</v>
      </c>
      <c r="U47" s="68">
        <v>1</v>
      </c>
      <c r="V47" s="65">
        <v>1</v>
      </c>
      <c r="W47" s="66">
        <v>1</v>
      </c>
      <c r="X47" s="66">
        <v>1</v>
      </c>
      <c r="Y47" s="66">
        <v>1</v>
      </c>
      <c r="Z47" s="66">
        <v>1</v>
      </c>
      <c r="AA47" s="67">
        <v>2</v>
      </c>
      <c r="AB47" s="65">
        <v>2</v>
      </c>
      <c r="AC47" s="66">
        <v>2</v>
      </c>
      <c r="AD47" s="66">
        <v>3</v>
      </c>
      <c r="AE47" s="66">
        <v>2</v>
      </c>
      <c r="AF47" s="66">
        <v>3</v>
      </c>
      <c r="AG47" s="67">
        <v>3</v>
      </c>
      <c r="AH47" s="65">
        <v>2</v>
      </c>
      <c r="AI47" s="66">
        <v>2</v>
      </c>
      <c r="AJ47" s="66">
        <v>3</v>
      </c>
      <c r="AK47" s="66">
        <v>3</v>
      </c>
      <c r="AL47" s="66">
        <v>3</v>
      </c>
      <c r="AM47" s="68">
        <v>3</v>
      </c>
      <c r="AP47" s="6">
        <f t="shared" si="5"/>
        <v>43</v>
      </c>
    </row>
    <row r="48" spans="2:42" ht="12">
      <c r="B48" s="170" t="s">
        <v>114</v>
      </c>
      <c r="D48" s="65">
        <v>0</v>
      </c>
      <c r="E48" s="66">
        <v>0</v>
      </c>
      <c r="F48" s="66">
        <v>0</v>
      </c>
      <c r="G48" s="66">
        <v>0</v>
      </c>
      <c r="H48" s="68">
        <v>0</v>
      </c>
      <c r="I48" s="62">
        <v>0</v>
      </c>
      <c r="J48" s="65">
        <v>1</v>
      </c>
      <c r="K48" s="66">
        <v>0</v>
      </c>
      <c r="L48" s="66">
        <v>0</v>
      </c>
      <c r="M48" s="66">
        <v>1</v>
      </c>
      <c r="N48" s="68">
        <v>0</v>
      </c>
      <c r="O48" s="67">
        <v>0</v>
      </c>
      <c r="P48" s="71">
        <v>1</v>
      </c>
      <c r="Q48" s="66">
        <v>0</v>
      </c>
      <c r="R48" s="66">
        <v>0</v>
      </c>
      <c r="S48" s="66">
        <v>1</v>
      </c>
      <c r="T48" s="68">
        <v>0</v>
      </c>
      <c r="U48" s="68">
        <v>0</v>
      </c>
      <c r="V48" s="65">
        <v>1</v>
      </c>
      <c r="W48" s="66">
        <v>1</v>
      </c>
      <c r="X48" s="66">
        <v>1</v>
      </c>
      <c r="Y48" s="66">
        <v>2</v>
      </c>
      <c r="Z48" s="66">
        <v>1</v>
      </c>
      <c r="AA48" s="67">
        <v>2</v>
      </c>
      <c r="AB48" s="65">
        <v>1</v>
      </c>
      <c r="AC48" s="66">
        <v>1</v>
      </c>
      <c r="AD48" s="66">
        <v>2</v>
      </c>
      <c r="AE48" s="66">
        <v>2</v>
      </c>
      <c r="AF48" s="66">
        <v>1</v>
      </c>
      <c r="AG48" s="67">
        <v>3</v>
      </c>
      <c r="AH48" s="65">
        <v>2</v>
      </c>
      <c r="AI48" s="66">
        <v>0</v>
      </c>
      <c r="AJ48" s="66">
        <v>2</v>
      </c>
      <c r="AK48" s="66">
        <v>2</v>
      </c>
      <c r="AL48" s="66">
        <v>0</v>
      </c>
      <c r="AM48" s="68">
        <v>3</v>
      </c>
      <c r="AP48" s="6">
        <f t="shared" si="5"/>
        <v>31</v>
      </c>
    </row>
    <row r="49" spans="2:42" ht="12">
      <c r="B49" s="170" t="s">
        <v>115</v>
      </c>
      <c r="D49" s="65">
        <v>0</v>
      </c>
      <c r="E49" s="66">
        <v>0</v>
      </c>
      <c r="F49" s="66">
        <v>0</v>
      </c>
      <c r="G49" s="66">
        <v>0</v>
      </c>
      <c r="H49" s="68">
        <v>0</v>
      </c>
      <c r="I49" s="62">
        <v>0</v>
      </c>
      <c r="J49" s="65">
        <v>0</v>
      </c>
      <c r="K49" s="66">
        <v>0</v>
      </c>
      <c r="L49" s="66">
        <v>0</v>
      </c>
      <c r="M49" s="66">
        <v>0</v>
      </c>
      <c r="N49" s="68">
        <v>0</v>
      </c>
      <c r="O49" s="67">
        <v>0</v>
      </c>
      <c r="P49" s="71">
        <v>0</v>
      </c>
      <c r="Q49" s="66">
        <v>0</v>
      </c>
      <c r="R49" s="66">
        <v>1</v>
      </c>
      <c r="S49" s="66">
        <v>0</v>
      </c>
      <c r="T49" s="68">
        <v>0</v>
      </c>
      <c r="U49" s="68">
        <v>1</v>
      </c>
      <c r="V49" s="65">
        <v>1</v>
      </c>
      <c r="W49" s="66">
        <v>1</v>
      </c>
      <c r="X49" s="66">
        <v>1</v>
      </c>
      <c r="Y49" s="66">
        <v>1</v>
      </c>
      <c r="Z49" s="66">
        <v>0</v>
      </c>
      <c r="AA49" s="67">
        <v>1</v>
      </c>
      <c r="AB49" s="65">
        <v>1</v>
      </c>
      <c r="AC49" s="66">
        <v>1</v>
      </c>
      <c r="AD49" s="66">
        <v>2</v>
      </c>
      <c r="AE49" s="66">
        <v>1</v>
      </c>
      <c r="AF49" s="66">
        <v>0</v>
      </c>
      <c r="AG49" s="67">
        <v>1</v>
      </c>
      <c r="AH49" s="65">
        <v>1</v>
      </c>
      <c r="AI49" s="66">
        <v>1</v>
      </c>
      <c r="AJ49" s="66">
        <v>3</v>
      </c>
      <c r="AK49" s="66">
        <v>2</v>
      </c>
      <c r="AL49" s="66">
        <v>0</v>
      </c>
      <c r="AM49" s="68">
        <v>2</v>
      </c>
      <c r="AP49" s="6">
        <f t="shared" si="5"/>
        <v>22</v>
      </c>
    </row>
    <row r="50" spans="2:42" ht="12">
      <c r="B50" s="170" t="s">
        <v>116</v>
      </c>
      <c r="D50" s="65">
        <v>0</v>
      </c>
      <c r="E50" s="66">
        <v>0</v>
      </c>
      <c r="F50" s="66">
        <v>0</v>
      </c>
      <c r="G50" s="66">
        <v>0</v>
      </c>
      <c r="H50" s="68">
        <v>0</v>
      </c>
      <c r="I50" s="62">
        <v>0</v>
      </c>
      <c r="J50" s="65">
        <v>0</v>
      </c>
      <c r="K50" s="66">
        <v>0</v>
      </c>
      <c r="L50" s="66">
        <v>0</v>
      </c>
      <c r="M50" s="66">
        <v>0</v>
      </c>
      <c r="N50" s="68">
        <v>0</v>
      </c>
      <c r="O50" s="67">
        <v>0</v>
      </c>
      <c r="P50" s="71">
        <v>0</v>
      </c>
      <c r="Q50" s="66">
        <v>0</v>
      </c>
      <c r="R50" s="66">
        <v>0</v>
      </c>
      <c r="S50" s="66">
        <v>0</v>
      </c>
      <c r="T50" s="68">
        <v>0</v>
      </c>
      <c r="U50" s="68">
        <v>0</v>
      </c>
      <c r="V50" s="65">
        <v>0</v>
      </c>
      <c r="W50" s="66">
        <v>0</v>
      </c>
      <c r="X50" s="66">
        <v>0</v>
      </c>
      <c r="Y50" s="66">
        <v>0</v>
      </c>
      <c r="Z50" s="66">
        <v>0</v>
      </c>
      <c r="AA50" s="67">
        <v>0</v>
      </c>
      <c r="AB50" s="65">
        <v>0</v>
      </c>
      <c r="AC50" s="66">
        <v>0</v>
      </c>
      <c r="AD50" s="66">
        <v>0</v>
      </c>
      <c r="AE50" s="66">
        <v>0</v>
      </c>
      <c r="AF50" s="66">
        <v>0</v>
      </c>
      <c r="AG50" s="67">
        <v>0</v>
      </c>
      <c r="AH50" s="65">
        <v>0</v>
      </c>
      <c r="AI50" s="66">
        <v>0</v>
      </c>
      <c r="AJ50" s="66">
        <v>1</v>
      </c>
      <c r="AK50" s="66">
        <v>0</v>
      </c>
      <c r="AL50" s="66">
        <v>0</v>
      </c>
      <c r="AM50" s="68">
        <v>0</v>
      </c>
      <c r="AP50" s="6">
        <f t="shared" si="5"/>
        <v>1</v>
      </c>
    </row>
    <row r="51" spans="2:42" ht="12">
      <c r="B51" s="170" t="s">
        <v>117</v>
      </c>
      <c r="D51" s="65"/>
      <c r="E51" s="66">
        <v>0</v>
      </c>
      <c r="F51" s="66">
        <v>0</v>
      </c>
      <c r="G51" s="66">
        <v>0</v>
      </c>
      <c r="H51" s="68">
        <v>0</v>
      </c>
      <c r="I51" s="62">
        <v>0</v>
      </c>
      <c r="J51" s="65">
        <v>0</v>
      </c>
      <c r="K51" s="66">
        <v>0</v>
      </c>
      <c r="L51" s="66">
        <v>0</v>
      </c>
      <c r="M51" s="66">
        <v>0</v>
      </c>
      <c r="N51" s="68">
        <v>0</v>
      </c>
      <c r="O51" s="67"/>
      <c r="P51" s="71">
        <v>0</v>
      </c>
      <c r="Q51" s="66">
        <v>0</v>
      </c>
      <c r="R51" s="66">
        <v>1</v>
      </c>
      <c r="S51" s="66">
        <v>0</v>
      </c>
      <c r="T51" s="68">
        <v>0</v>
      </c>
      <c r="U51" s="68">
        <v>0</v>
      </c>
      <c r="V51" s="65">
        <v>1</v>
      </c>
      <c r="W51" s="66">
        <v>0</v>
      </c>
      <c r="X51" s="66">
        <v>1</v>
      </c>
      <c r="Y51" s="66">
        <v>1</v>
      </c>
      <c r="Z51" s="66">
        <v>0</v>
      </c>
      <c r="AA51" s="67">
        <v>1</v>
      </c>
      <c r="AB51" s="65">
        <v>1</v>
      </c>
      <c r="AC51" s="66">
        <v>0</v>
      </c>
      <c r="AD51" s="66">
        <v>1</v>
      </c>
      <c r="AE51" s="66">
        <v>2</v>
      </c>
      <c r="AF51" s="66">
        <v>1</v>
      </c>
      <c r="AG51" s="67">
        <v>2</v>
      </c>
      <c r="AH51" s="65">
        <v>1</v>
      </c>
      <c r="AI51" s="66">
        <v>1</v>
      </c>
      <c r="AJ51" s="66">
        <v>2</v>
      </c>
      <c r="AK51" s="66">
        <v>2</v>
      </c>
      <c r="AL51" s="66">
        <v>0</v>
      </c>
      <c r="AM51" s="68">
        <v>2</v>
      </c>
      <c r="AP51" s="6">
        <f t="shared" si="5"/>
        <v>20</v>
      </c>
    </row>
    <row r="52" spans="2:42" ht="12">
      <c r="B52" s="170" t="s">
        <v>118</v>
      </c>
      <c r="D52" s="63">
        <v>0</v>
      </c>
      <c r="E52" s="7">
        <v>0</v>
      </c>
      <c r="F52" s="7">
        <v>0</v>
      </c>
      <c r="G52" s="7">
        <v>0</v>
      </c>
      <c r="H52" s="70">
        <v>0</v>
      </c>
      <c r="I52" s="64">
        <v>0</v>
      </c>
      <c r="J52" s="63">
        <v>0</v>
      </c>
      <c r="K52" s="7">
        <v>0</v>
      </c>
      <c r="L52" s="7">
        <v>0</v>
      </c>
      <c r="M52" s="7">
        <v>0</v>
      </c>
      <c r="N52" s="70">
        <v>0</v>
      </c>
      <c r="O52" s="64">
        <v>1</v>
      </c>
      <c r="P52" s="73">
        <v>0</v>
      </c>
      <c r="Q52" s="7">
        <v>0</v>
      </c>
      <c r="R52" s="7">
        <v>0</v>
      </c>
      <c r="S52" s="7">
        <v>0</v>
      </c>
      <c r="T52" s="70">
        <v>0</v>
      </c>
      <c r="U52" s="70">
        <v>1</v>
      </c>
      <c r="V52" s="63">
        <v>0</v>
      </c>
      <c r="W52" s="7">
        <v>0</v>
      </c>
      <c r="X52" s="7">
        <v>0</v>
      </c>
      <c r="Y52" s="7">
        <v>0</v>
      </c>
      <c r="Z52" s="7">
        <v>0</v>
      </c>
      <c r="AA52" s="64">
        <v>0</v>
      </c>
      <c r="AB52" s="63">
        <v>0</v>
      </c>
      <c r="AC52" s="7">
        <v>0</v>
      </c>
      <c r="AD52" s="7">
        <v>1</v>
      </c>
      <c r="AE52" s="7">
        <v>0</v>
      </c>
      <c r="AF52" s="7">
        <v>0</v>
      </c>
      <c r="AG52" s="64">
        <v>1</v>
      </c>
      <c r="AH52" s="63">
        <v>0</v>
      </c>
      <c r="AI52" s="7">
        <v>0</v>
      </c>
      <c r="AJ52" s="7">
        <v>2</v>
      </c>
      <c r="AK52" s="7">
        <v>0</v>
      </c>
      <c r="AL52" s="7">
        <v>0</v>
      </c>
      <c r="AM52" s="70">
        <v>2</v>
      </c>
      <c r="AP52" s="6">
        <f t="shared" si="5"/>
        <v>8</v>
      </c>
    </row>
    <row r="53" spans="2:42" ht="12">
      <c r="B53" s="170" t="s">
        <v>119</v>
      </c>
      <c r="D53" s="63">
        <v>0</v>
      </c>
      <c r="E53" s="7">
        <v>0</v>
      </c>
      <c r="F53" s="7">
        <v>0</v>
      </c>
      <c r="G53" s="7">
        <v>0</v>
      </c>
      <c r="H53" s="70">
        <v>0</v>
      </c>
      <c r="I53" s="64">
        <v>0</v>
      </c>
      <c r="J53" s="63">
        <v>0</v>
      </c>
      <c r="K53" s="7">
        <v>0</v>
      </c>
      <c r="L53" s="7">
        <v>0</v>
      </c>
      <c r="M53" s="7">
        <v>0</v>
      </c>
      <c r="N53" s="70">
        <v>0</v>
      </c>
      <c r="O53" s="64">
        <v>0</v>
      </c>
      <c r="P53" s="73">
        <v>0</v>
      </c>
      <c r="Q53" s="7">
        <v>1</v>
      </c>
      <c r="R53" s="7">
        <v>1</v>
      </c>
      <c r="S53" s="7">
        <v>0</v>
      </c>
      <c r="T53" s="70">
        <v>0</v>
      </c>
      <c r="U53" s="70">
        <v>0</v>
      </c>
      <c r="V53" s="63">
        <v>0</v>
      </c>
      <c r="W53" s="7">
        <v>1</v>
      </c>
      <c r="X53" s="7">
        <v>1</v>
      </c>
      <c r="Y53" s="7">
        <v>1</v>
      </c>
      <c r="Z53" s="7">
        <v>1</v>
      </c>
      <c r="AA53" s="64">
        <v>1</v>
      </c>
      <c r="AB53" s="63">
        <v>0</v>
      </c>
      <c r="AC53" s="7">
        <v>2</v>
      </c>
      <c r="AD53" s="7">
        <v>2</v>
      </c>
      <c r="AE53" s="7">
        <v>1</v>
      </c>
      <c r="AF53" s="7">
        <v>2</v>
      </c>
      <c r="AG53" s="64">
        <v>2</v>
      </c>
      <c r="AH53" s="63">
        <v>1</v>
      </c>
      <c r="AI53" s="7">
        <v>2</v>
      </c>
      <c r="AJ53" s="7">
        <v>3</v>
      </c>
      <c r="AK53" s="7">
        <v>1</v>
      </c>
      <c r="AL53" s="7">
        <v>2</v>
      </c>
      <c r="AM53" s="70">
        <v>3</v>
      </c>
      <c r="AP53" s="6">
        <f t="shared" si="5"/>
        <v>28</v>
      </c>
    </row>
    <row r="54" spans="2:42" ht="12">
      <c r="B54" s="170" t="s">
        <v>120</v>
      </c>
      <c r="D54" s="65">
        <v>0</v>
      </c>
      <c r="E54" s="66">
        <v>0</v>
      </c>
      <c r="F54" s="66">
        <v>0</v>
      </c>
      <c r="G54" s="66">
        <v>0</v>
      </c>
      <c r="H54" s="68">
        <v>0</v>
      </c>
      <c r="I54" s="62">
        <v>0</v>
      </c>
      <c r="J54" s="65">
        <v>0</v>
      </c>
      <c r="K54" s="66">
        <v>0</v>
      </c>
      <c r="L54" s="66">
        <v>0</v>
      </c>
      <c r="M54" s="66">
        <v>0</v>
      </c>
      <c r="N54" s="68">
        <v>0</v>
      </c>
      <c r="O54" s="67">
        <v>0</v>
      </c>
      <c r="P54" s="71">
        <v>0</v>
      </c>
      <c r="Q54" s="66">
        <v>1</v>
      </c>
      <c r="R54" s="66">
        <v>1</v>
      </c>
      <c r="S54" s="66">
        <v>1</v>
      </c>
      <c r="T54" s="68">
        <v>0</v>
      </c>
      <c r="U54" s="68">
        <v>1</v>
      </c>
      <c r="V54" s="65">
        <v>1</v>
      </c>
      <c r="W54" s="66">
        <v>1</v>
      </c>
      <c r="X54" s="66">
        <v>2</v>
      </c>
      <c r="Y54" s="66">
        <v>1</v>
      </c>
      <c r="Z54" s="66">
        <v>1</v>
      </c>
      <c r="AA54" s="67">
        <v>2</v>
      </c>
      <c r="AB54" s="65">
        <v>1</v>
      </c>
      <c r="AC54" s="66">
        <v>1</v>
      </c>
      <c r="AD54" s="66">
        <v>3</v>
      </c>
      <c r="AE54" s="66">
        <v>1</v>
      </c>
      <c r="AF54" s="66">
        <v>2</v>
      </c>
      <c r="AG54" s="67">
        <v>3</v>
      </c>
      <c r="AH54" s="65">
        <v>2</v>
      </c>
      <c r="AI54" s="66">
        <v>2</v>
      </c>
      <c r="AJ54" s="66">
        <v>3</v>
      </c>
      <c r="AK54" s="66">
        <v>2</v>
      </c>
      <c r="AL54" s="66">
        <v>2</v>
      </c>
      <c r="AM54" s="68">
        <v>3</v>
      </c>
      <c r="AP54" s="6">
        <f t="shared" si="5"/>
        <v>37</v>
      </c>
    </row>
    <row r="55" spans="2:42" ht="12">
      <c r="B55" s="170" t="s">
        <v>121</v>
      </c>
      <c r="D55" s="65">
        <v>0</v>
      </c>
      <c r="E55" s="66">
        <v>0</v>
      </c>
      <c r="F55" s="66">
        <v>1</v>
      </c>
      <c r="G55" s="66">
        <v>0</v>
      </c>
      <c r="H55" s="68">
        <v>0</v>
      </c>
      <c r="I55" s="62">
        <v>0</v>
      </c>
      <c r="J55" s="65">
        <v>1</v>
      </c>
      <c r="K55" s="66">
        <v>0</v>
      </c>
      <c r="L55" s="66">
        <v>1</v>
      </c>
      <c r="M55" s="66">
        <v>0</v>
      </c>
      <c r="N55" s="68">
        <v>0</v>
      </c>
      <c r="O55" s="67">
        <v>1</v>
      </c>
      <c r="P55" s="71">
        <v>0</v>
      </c>
      <c r="Q55" s="66">
        <v>0</v>
      </c>
      <c r="R55" s="66">
        <v>1</v>
      </c>
      <c r="S55" s="66">
        <v>0</v>
      </c>
      <c r="T55" s="68">
        <v>0</v>
      </c>
      <c r="U55" s="68">
        <v>1</v>
      </c>
      <c r="V55" s="65">
        <v>0</v>
      </c>
      <c r="W55" s="66">
        <v>0</v>
      </c>
      <c r="X55" s="66">
        <v>1</v>
      </c>
      <c r="Y55" s="66">
        <v>0</v>
      </c>
      <c r="Z55" s="66">
        <v>0</v>
      </c>
      <c r="AA55" s="67">
        <v>2</v>
      </c>
      <c r="AB55" s="65">
        <v>0</v>
      </c>
      <c r="AC55" s="66">
        <v>0</v>
      </c>
      <c r="AD55" s="66">
        <v>2</v>
      </c>
      <c r="AE55" s="66">
        <v>1</v>
      </c>
      <c r="AF55" s="66">
        <v>1</v>
      </c>
      <c r="AG55" s="67">
        <v>3</v>
      </c>
      <c r="AH55" s="65">
        <v>0</v>
      </c>
      <c r="AI55" s="66">
        <v>0</v>
      </c>
      <c r="AJ55" s="66">
        <v>2</v>
      </c>
      <c r="AK55" s="66">
        <v>1</v>
      </c>
      <c r="AL55" s="66">
        <v>1</v>
      </c>
      <c r="AM55" s="68">
        <v>3</v>
      </c>
      <c r="AP55" s="6">
        <f t="shared" si="5"/>
        <v>23</v>
      </c>
    </row>
    <row r="56" spans="2:42" ht="12">
      <c r="B56" s="170" t="s">
        <v>122</v>
      </c>
      <c r="D56" s="65">
        <v>0</v>
      </c>
      <c r="E56" s="66">
        <v>0</v>
      </c>
      <c r="F56" s="66">
        <v>0</v>
      </c>
      <c r="G56" s="66">
        <v>0</v>
      </c>
      <c r="H56" s="68">
        <v>0</v>
      </c>
      <c r="I56" s="62">
        <v>0</v>
      </c>
      <c r="J56" s="65">
        <v>0</v>
      </c>
      <c r="K56" s="66">
        <v>0</v>
      </c>
      <c r="L56" s="66">
        <v>1</v>
      </c>
      <c r="M56" s="66">
        <v>0</v>
      </c>
      <c r="N56" s="68">
        <v>0</v>
      </c>
      <c r="O56" s="67">
        <v>0</v>
      </c>
      <c r="P56" s="71">
        <v>0</v>
      </c>
      <c r="Q56" s="66">
        <v>0</v>
      </c>
      <c r="R56" s="66">
        <v>1</v>
      </c>
      <c r="S56" s="66">
        <v>0</v>
      </c>
      <c r="T56" s="68">
        <v>0</v>
      </c>
      <c r="U56" s="68">
        <v>1</v>
      </c>
      <c r="V56" s="65">
        <v>0</v>
      </c>
      <c r="W56" s="66">
        <v>1</v>
      </c>
      <c r="X56" s="66">
        <v>1</v>
      </c>
      <c r="Y56" s="66">
        <v>0</v>
      </c>
      <c r="Z56" s="66">
        <v>1</v>
      </c>
      <c r="AA56" s="67">
        <v>1</v>
      </c>
      <c r="AB56" s="65">
        <v>1</v>
      </c>
      <c r="AC56" s="66">
        <v>1</v>
      </c>
      <c r="AD56" s="66">
        <v>1</v>
      </c>
      <c r="AE56" s="66">
        <v>1</v>
      </c>
      <c r="AF56" s="66">
        <v>0</v>
      </c>
      <c r="AG56" s="67">
        <v>1</v>
      </c>
      <c r="AH56" s="65">
        <v>1</v>
      </c>
      <c r="AI56" s="66">
        <v>0</v>
      </c>
      <c r="AJ56" s="66">
        <v>2</v>
      </c>
      <c r="AK56" s="66">
        <v>2</v>
      </c>
      <c r="AL56" s="66">
        <v>0</v>
      </c>
      <c r="AM56" s="68">
        <v>1</v>
      </c>
      <c r="AP56" s="6">
        <f t="shared" si="5"/>
        <v>18</v>
      </c>
    </row>
    <row r="57" spans="2:42" ht="12">
      <c r="B57" s="170" t="s">
        <v>123</v>
      </c>
      <c r="D57" s="65">
        <v>0</v>
      </c>
      <c r="E57" s="66">
        <v>0</v>
      </c>
      <c r="F57" s="66">
        <v>1</v>
      </c>
      <c r="G57" s="66">
        <v>0</v>
      </c>
      <c r="H57" s="68">
        <v>0</v>
      </c>
      <c r="I57" s="62">
        <v>0</v>
      </c>
      <c r="J57" s="65">
        <v>1</v>
      </c>
      <c r="K57" s="66">
        <v>0</v>
      </c>
      <c r="L57" s="66">
        <v>1</v>
      </c>
      <c r="M57" s="66">
        <v>1</v>
      </c>
      <c r="N57" s="68">
        <v>0</v>
      </c>
      <c r="O57" s="67">
        <v>1</v>
      </c>
      <c r="P57" s="71">
        <v>1</v>
      </c>
      <c r="Q57" s="66">
        <v>1</v>
      </c>
      <c r="R57" s="66">
        <v>2</v>
      </c>
      <c r="S57" s="66">
        <v>1</v>
      </c>
      <c r="T57" s="68">
        <v>0</v>
      </c>
      <c r="U57" s="68">
        <v>1</v>
      </c>
      <c r="V57" s="65">
        <v>1</v>
      </c>
      <c r="W57" s="66">
        <v>1</v>
      </c>
      <c r="X57" s="66">
        <v>2</v>
      </c>
      <c r="Y57" s="66">
        <v>1</v>
      </c>
      <c r="Z57" s="66">
        <v>1</v>
      </c>
      <c r="AA57" s="67">
        <v>2</v>
      </c>
      <c r="AB57" s="65">
        <v>2</v>
      </c>
      <c r="AC57" s="66">
        <v>2</v>
      </c>
      <c r="AD57" s="66">
        <v>3</v>
      </c>
      <c r="AE57" s="66">
        <v>2</v>
      </c>
      <c r="AF57" s="66">
        <v>3</v>
      </c>
      <c r="AG57" s="67">
        <v>3</v>
      </c>
      <c r="AH57" s="65">
        <v>2</v>
      </c>
      <c r="AI57" s="66">
        <v>3</v>
      </c>
      <c r="AJ57" s="66">
        <v>3</v>
      </c>
      <c r="AK57" s="66">
        <v>2</v>
      </c>
      <c r="AL57" s="66">
        <v>3</v>
      </c>
      <c r="AM57" s="68">
        <v>3</v>
      </c>
      <c r="AP57" s="6">
        <f t="shared" si="5"/>
        <v>50</v>
      </c>
    </row>
    <row r="58" spans="2:42" ht="12">
      <c r="B58" s="170" t="s">
        <v>124</v>
      </c>
      <c r="D58" s="65">
        <v>0</v>
      </c>
      <c r="E58" s="66">
        <v>1</v>
      </c>
      <c r="F58" s="66">
        <v>0</v>
      </c>
      <c r="G58" s="66">
        <v>0</v>
      </c>
      <c r="H58" s="68">
        <v>0</v>
      </c>
      <c r="I58" s="62">
        <v>0</v>
      </c>
      <c r="J58" s="65">
        <v>0</v>
      </c>
      <c r="K58" s="66">
        <v>0</v>
      </c>
      <c r="L58" s="66">
        <v>0</v>
      </c>
      <c r="M58" s="66">
        <v>0</v>
      </c>
      <c r="N58" s="68">
        <v>0</v>
      </c>
      <c r="O58" s="67">
        <v>0</v>
      </c>
      <c r="P58" s="71">
        <v>0</v>
      </c>
      <c r="Q58" s="66">
        <v>0</v>
      </c>
      <c r="R58" s="66">
        <v>1</v>
      </c>
      <c r="S58" s="66">
        <v>0</v>
      </c>
      <c r="T58" s="68">
        <v>0</v>
      </c>
      <c r="U58" s="68">
        <v>1</v>
      </c>
      <c r="V58" s="65">
        <v>0</v>
      </c>
      <c r="W58" s="66">
        <v>0</v>
      </c>
      <c r="X58" s="66">
        <v>0</v>
      </c>
      <c r="Y58" s="66">
        <v>0</v>
      </c>
      <c r="Z58" s="66">
        <v>0</v>
      </c>
      <c r="AA58" s="67">
        <v>1</v>
      </c>
      <c r="AB58" s="65">
        <v>0</v>
      </c>
      <c r="AC58" s="66">
        <v>0</v>
      </c>
      <c r="AD58" s="66">
        <v>2</v>
      </c>
      <c r="AE58" s="66">
        <v>0</v>
      </c>
      <c r="AF58" s="66">
        <v>0</v>
      </c>
      <c r="AG58" s="67">
        <v>1</v>
      </c>
      <c r="AH58" s="65">
        <v>0</v>
      </c>
      <c r="AI58" s="66">
        <v>0</v>
      </c>
      <c r="AJ58" s="66">
        <v>2</v>
      </c>
      <c r="AK58" s="66">
        <v>0</v>
      </c>
      <c r="AL58" s="66">
        <v>0</v>
      </c>
      <c r="AM58" s="68">
        <v>2</v>
      </c>
      <c r="AP58" s="6">
        <f t="shared" si="5"/>
        <v>11</v>
      </c>
    </row>
    <row r="59" spans="2:42" ht="12">
      <c r="B59" s="170" t="s">
        <v>125</v>
      </c>
      <c r="D59" s="65">
        <v>0</v>
      </c>
      <c r="E59" s="66">
        <v>0</v>
      </c>
      <c r="F59" s="66">
        <v>0</v>
      </c>
      <c r="G59" s="66">
        <v>0</v>
      </c>
      <c r="H59" s="68">
        <v>0</v>
      </c>
      <c r="I59" s="62">
        <v>0</v>
      </c>
      <c r="J59" s="65">
        <v>0</v>
      </c>
      <c r="K59" s="66">
        <v>0</v>
      </c>
      <c r="L59" s="66">
        <v>0</v>
      </c>
      <c r="M59" s="66">
        <v>0</v>
      </c>
      <c r="N59" s="68">
        <v>0</v>
      </c>
      <c r="O59" s="67">
        <v>0</v>
      </c>
      <c r="P59" s="71">
        <v>0</v>
      </c>
      <c r="Q59" s="66">
        <v>1</v>
      </c>
      <c r="R59" s="66">
        <v>1</v>
      </c>
      <c r="S59" s="66">
        <v>0</v>
      </c>
      <c r="T59" s="68">
        <v>0</v>
      </c>
      <c r="U59" s="68">
        <v>1</v>
      </c>
      <c r="V59" s="65">
        <v>0</v>
      </c>
      <c r="W59" s="66">
        <v>1</v>
      </c>
      <c r="X59" s="66">
        <v>1</v>
      </c>
      <c r="Y59" s="66">
        <v>0</v>
      </c>
      <c r="Z59" s="66">
        <v>0</v>
      </c>
      <c r="AA59" s="67">
        <v>1</v>
      </c>
      <c r="AB59" s="65">
        <v>0</v>
      </c>
      <c r="AC59" s="66">
        <v>1</v>
      </c>
      <c r="AD59" s="66">
        <v>1</v>
      </c>
      <c r="AE59" s="66">
        <v>0</v>
      </c>
      <c r="AF59" s="66">
        <v>0</v>
      </c>
      <c r="AG59" s="67">
        <v>1</v>
      </c>
      <c r="AH59" s="65">
        <v>0</v>
      </c>
      <c r="AI59" s="66">
        <v>1</v>
      </c>
      <c r="AJ59" s="66">
        <v>2</v>
      </c>
      <c r="AK59" s="66">
        <v>1</v>
      </c>
      <c r="AL59" s="66">
        <v>1</v>
      </c>
      <c r="AM59" s="68">
        <v>2</v>
      </c>
      <c r="AP59" s="6">
        <f t="shared" si="5"/>
        <v>16</v>
      </c>
    </row>
    <row r="60" spans="2:42" ht="12">
      <c r="B60" s="170" t="s">
        <v>126</v>
      </c>
      <c r="D60" s="65">
        <v>0</v>
      </c>
      <c r="E60" s="66">
        <v>0</v>
      </c>
      <c r="F60" s="66">
        <v>0</v>
      </c>
      <c r="G60" s="66">
        <v>0</v>
      </c>
      <c r="H60" s="68">
        <v>0</v>
      </c>
      <c r="I60" s="62">
        <v>0</v>
      </c>
      <c r="J60" s="65">
        <v>0</v>
      </c>
      <c r="K60" s="66">
        <v>0</v>
      </c>
      <c r="L60" s="66">
        <v>1</v>
      </c>
      <c r="M60" s="66">
        <v>0</v>
      </c>
      <c r="N60" s="68">
        <v>0</v>
      </c>
      <c r="O60" s="67">
        <v>1</v>
      </c>
      <c r="P60" s="71">
        <v>0</v>
      </c>
      <c r="Q60" s="66">
        <v>0</v>
      </c>
      <c r="R60" s="66">
        <v>1</v>
      </c>
      <c r="S60" s="66">
        <v>0</v>
      </c>
      <c r="T60" s="68">
        <v>0</v>
      </c>
      <c r="U60" s="68">
        <v>1</v>
      </c>
      <c r="V60" s="65">
        <v>0</v>
      </c>
      <c r="W60" s="66">
        <v>0</v>
      </c>
      <c r="X60" s="66">
        <v>1</v>
      </c>
      <c r="Y60" s="66">
        <v>0</v>
      </c>
      <c r="Z60" s="66">
        <v>0</v>
      </c>
      <c r="AA60" s="67">
        <v>1</v>
      </c>
      <c r="AB60" s="65">
        <v>0</v>
      </c>
      <c r="AC60" s="66">
        <v>0</v>
      </c>
      <c r="AD60" s="66">
        <v>1</v>
      </c>
      <c r="AE60" s="66">
        <v>0</v>
      </c>
      <c r="AF60" s="66">
        <v>0</v>
      </c>
      <c r="AG60" s="67">
        <v>1</v>
      </c>
      <c r="AH60" s="65">
        <v>0</v>
      </c>
      <c r="AI60" s="66">
        <v>0</v>
      </c>
      <c r="AJ60" s="66">
        <v>2</v>
      </c>
      <c r="AK60" s="66">
        <v>0</v>
      </c>
      <c r="AL60" s="66">
        <v>0</v>
      </c>
      <c r="AM60" s="68">
        <v>2</v>
      </c>
      <c r="AP60" s="6">
        <f t="shared" si="5"/>
        <v>12</v>
      </c>
    </row>
    <row r="61" spans="2:42" ht="12.75" thickBot="1">
      <c r="B61" s="170" t="s">
        <v>127</v>
      </c>
      <c r="D61" s="74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1</v>
      </c>
      <c r="S61" s="75">
        <v>0</v>
      </c>
      <c r="T61" s="75">
        <v>0</v>
      </c>
      <c r="U61" s="75">
        <v>1</v>
      </c>
      <c r="V61" s="75">
        <v>1</v>
      </c>
      <c r="W61" s="75">
        <v>0</v>
      </c>
      <c r="X61" s="75">
        <v>1</v>
      </c>
      <c r="Y61" s="75">
        <v>1</v>
      </c>
      <c r="Z61" s="75">
        <v>0</v>
      </c>
      <c r="AA61" s="75">
        <v>2</v>
      </c>
      <c r="AB61" s="75">
        <v>1</v>
      </c>
      <c r="AC61" s="75">
        <v>1</v>
      </c>
      <c r="AD61" s="75">
        <v>1</v>
      </c>
      <c r="AE61" s="75">
        <v>1</v>
      </c>
      <c r="AF61" s="75">
        <v>0</v>
      </c>
      <c r="AG61" s="75">
        <v>2</v>
      </c>
      <c r="AH61" s="75">
        <v>1</v>
      </c>
      <c r="AI61" s="75">
        <v>1</v>
      </c>
      <c r="AJ61" s="75">
        <v>2</v>
      </c>
      <c r="AK61" s="75">
        <v>2</v>
      </c>
      <c r="AL61" s="75">
        <v>0</v>
      </c>
      <c r="AM61" s="77">
        <v>3</v>
      </c>
      <c r="AP61" s="112">
        <f t="shared" si="5"/>
        <v>22</v>
      </c>
    </row>
    <row r="62" spans="4:42" ht="15"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75"/>
      <c r="AL62" s="106"/>
      <c r="AM62" s="106"/>
      <c r="AO62" s="138" t="s">
        <v>73</v>
      </c>
      <c r="AP62" s="105">
        <f>SUM(AP42:AP61)</f>
        <v>514</v>
      </c>
    </row>
    <row r="63" spans="4:42" ht="15.75" thickBot="1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22" t="s">
        <v>37</v>
      </c>
      <c r="AO63" s="138" t="s">
        <v>74</v>
      </c>
      <c r="AP63" s="24">
        <f>AVERAGE(AP42:AP61)</f>
        <v>25.7</v>
      </c>
    </row>
    <row r="64" spans="2:42" ht="15">
      <c r="B64" s="14" t="s">
        <v>38</v>
      </c>
      <c r="D64" s="78">
        <f aca="true" t="shared" si="6" ref="D64:AM64">COUNT(D42:D61)</f>
        <v>19</v>
      </c>
      <c r="E64" s="79">
        <f t="shared" si="6"/>
        <v>20</v>
      </c>
      <c r="F64" s="79">
        <f t="shared" si="6"/>
        <v>20</v>
      </c>
      <c r="G64" s="79">
        <f t="shared" si="6"/>
        <v>20</v>
      </c>
      <c r="H64" s="79">
        <f t="shared" si="6"/>
        <v>20</v>
      </c>
      <c r="I64" s="79">
        <f t="shared" si="6"/>
        <v>20</v>
      </c>
      <c r="J64" s="79">
        <f t="shared" si="6"/>
        <v>20</v>
      </c>
      <c r="K64" s="79">
        <f t="shared" si="6"/>
        <v>20</v>
      </c>
      <c r="L64" s="79">
        <f t="shared" si="6"/>
        <v>20</v>
      </c>
      <c r="M64" s="79">
        <f t="shared" si="6"/>
        <v>20</v>
      </c>
      <c r="N64" s="79">
        <f t="shared" si="6"/>
        <v>20</v>
      </c>
      <c r="O64" s="79">
        <f t="shared" si="6"/>
        <v>19</v>
      </c>
      <c r="P64" s="79">
        <f t="shared" si="6"/>
        <v>20</v>
      </c>
      <c r="Q64" s="79">
        <f t="shared" si="6"/>
        <v>20</v>
      </c>
      <c r="R64" s="79">
        <f t="shared" si="6"/>
        <v>20</v>
      </c>
      <c r="S64" s="79">
        <f t="shared" si="6"/>
        <v>20</v>
      </c>
      <c r="T64" s="79">
        <f t="shared" si="6"/>
        <v>20</v>
      </c>
      <c r="U64" s="79">
        <f t="shared" si="6"/>
        <v>20</v>
      </c>
      <c r="V64" s="79">
        <f t="shared" si="6"/>
        <v>20</v>
      </c>
      <c r="W64" s="79">
        <f t="shared" si="6"/>
        <v>20</v>
      </c>
      <c r="X64" s="79">
        <f t="shared" si="6"/>
        <v>20</v>
      </c>
      <c r="Y64" s="79">
        <f t="shared" si="6"/>
        <v>20</v>
      </c>
      <c r="Z64" s="79">
        <f t="shared" si="6"/>
        <v>20</v>
      </c>
      <c r="AA64" s="79">
        <f t="shared" si="6"/>
        <v>20</v>
      </c>
      <c r="AB64" s="79">
        <f t="shared" si="6"/>
        <v>20</v>
      </c>
      <c r="AC64" s="79">
        <f t="shared" si="6"/>
        <v>20</v>
      </c>
      <c r="AD64" s="79">
        <f t="shared" si="6"/>
        <v>20</v>
      </c>
      <c r="AE64" s="79">
        <f t="shared" si="6"/>
        <v>20</v>
      </c>
      <c r="AF64" s="79">
        <f t="shared" si="6"/>
        <v>20</v>
      </c>
      <c r="AG64" s="79">
        <f t="shared" si="6"/>
        <v>20</v>
      </c>
      <c r="AH64" s="79">
        <f t="shared" si="6"/>
        <v>20</v>
      </c>
      <c r="AI64" s="79">
        <f t="shared" si="6"/>
        <v>20</v>
      </c>
      <c r="AJ64" s="79">
        <f t="shared" si="6"/>
        <v>20</v>
      </c>
      <c r="AK64" s="79">
        <f t="shared" si="6"/>
        <v>20</v>
      </c>
      <c r="AL64" s="79">
        <f t="shared" si="6"/>
        <v>20</v>
      </c>
      <c r="AM64" s="80">
        <f t="shared" si="6"/>
        <v>20</v>
      </c>
      <c r="AN64" s="23">
        <f>SUM(D64:AM64)</f>
        <v>718</v>
      </c>
      <c r="AO64" s="138" t="s">
        <v>11</v>
      </c>
      <c r="AP64" s="24" t="e">
        <f>_XLL.STATSTDDEV(AP42:AP61)</f>
        <v>#NAME?</v>
      </c>
    </row>
    <row r="65" spans="2:42" ht="12.75">
      <c r="B65" s="14" t="s">
        <v>39</v>
      </c>
      <c r="D65" s="54">
        <f aca="true" t="shared" si="7" ref="D65:AM65">AVERAGE(D42:D61)</f>
        <v>0</v>
      </c>
      <c r="E65" s="55">
        <f t="shared" si="7"/>
        <v>0.05</v>
      </c>
      <c r="F65" s="55">
        <f t="shared" si="7"/>
        <v>0.15</v>
      </c>
      <c r="G65" s="55">
        <f t="shared" si="7"/>
        <v>0</v>
      </c>
      <c r="H65" s="55">
        <f t="shared" si="7"/>
        <v>0</v>
      </c>
      <c r="I65" s="55">
        <f t="shared" si="7"/>
        <v>0</v>
      </c>
      <c r="J65" s="55">
        <f t="shared" si="7"/>
        <v>0.2</v>
      </c>
      <c r="K65" s="55">
        <f t="shared" si="7"/>
        <v>0.05</v>
      </c>
      <c r="L65" s="55">
        <f t="shared" si="7"/>
        <v>0.35</v>
      </c>
      <c r="M65" s="55">
        <f t="shared" si="7"/>
        <v>0.15</v>
      </c>
      <c r="N65" s="55">
        <f t="shared" si="7"/>
        <v>0</v>
      </c>
      <c r="O65" s="55">
        <f t="shared" si="7"/>
        <v>0.2631578947368421</v>
      </c>
      <c r="P65" s="55">
        <f t="shared" si="7"/>
        <v>0.3</v>
      </c>
      <c r="Q65" s="55">
        <f t="shared" si="7"/>
        <v>0.35</v>
      </c>
      <c r="R65" s="55">
        <f t="shared" si="7"/>
        <v>0.9</v>
      </c>
      <c r="S65" s="55">
        <f t="shared" si="7"/>
        <v>0.25</v>
      </c>
      <c r="T65" s="55">
        <f t="shared" si="7"/>
        <v>0.05</v>
      </c>
      <c r="U65" s="55">
        <f t="shared" si="7"/>
        <v>0.8</v>
      </c>
      <c r="V65" s="55">
        <f t="shared" si="7"/>
        <v>0.5</v>
      </c>
      <c r="W65" s="55">
        <f t="shared" si="7"/>
        <v>0.65</v>
      </c>
      <c r="X65" s="55">
        <f t="shared" si="7"/>
        <v>1.15</v>
      </c>
      <c r="Y65" s="55">
        <f t="shared" si="7"/>
        <v>0.6</v>
      </c>
      <c r="Z65" s="55">
        <f t="shared" si="7"/>
        <v>0.55</v>
      </c>
      <c r="AA65" s="55">
        <f t="shared" si="7"/>
        <v>1.35</v>
      </c>
      <c r="AB65" s="55">
        <f t="shared" si="7"/>
        <v>0.8</v>
      </c>
      <c r="AC65" s="55">
        <f t="shared" si="7"/>
        <v>1</v>
      </c>
      <c r="AD65" s="55">
        <f t="shared" si="7"/>
        <v>1.85</v>
      </c>
      <c r="AE65" s="55">
        <f t="shared" si="7"/>
        <v>0.95</v>
      </c>
      <c r="AF65" s="55">
        <f t="shared" si="7"/>
        <v>1.2</v>
      </c>
      <c r="AG65" s="55">
        <f t="shared" si="7"/>
        <v>1.9</v>
      </c>
      <c r="AH65" s="55">
        <f t="shared" si="7"/>
        <v>1</v>
      </c>
      <c r="AI65" s="55">
        <f t="shared" si="7"/>
        <v>1.15</v>
      </c>
      <c r="AJ65" s="55">
        <f t="shared" si="7"/>
        <v>2.4</v>
      </c>
      <c r="AK65" s="55">
        <f t="shared" si="7"/>
        <v>1.4</v>
      </c>
      <c r="AL65" s="55">
        <f t="shared" si="7"/>
        <v>1.1</v>
      </c>
      <c r="AM65" s="56">
        <f t="shared" si="7"/>
        <v>2.3</v>
      </c>
      <c r="AN65" s="123">
        <f>AVERAGE(D42:AM61)</f>
        <v>0.7158774373259053</v>
      </c>
      <c r="AO65" s="33"/>
      <c r="AP65" s="34"/>
    </row>
    <row r="66" spans="2:41" ht="12.75">
      <c r="B66" s="14" t="s">
        <v>40</v>
      </c>
      <c r="D66" s="54">
        <f aca="true" t="shared" si="8" ref="D66:AM66">STDEV(D42:D61)</f>
        <v>0</v>
      </c>
      <c r="E66" s="55">
        <f t="shared" si="8"/>
        <v>0.22360679774997896</v>
      </c>
      <c r="F66" s="55">
        <f t="shared" si="8"/>
        <v>0.36634754853252327</v>
      </c>
      <c r="G66" s="55">
        <f t="shared" si="8"/>
        <v>0</v>
      </c>
      <c r="H66" s="55">
        <f t="shared" si="8"/>
        <v>0</v>
      </c>
      <c r="I66" s="55">
        <f t="shared" si="8"/>
        <v>0</v>
      </c>
      <c r="J66" s="55">
        <f t="shared" si="8"/>
        <v>0.41039134083406165</v>
      </c>
      <c r="K66" s="55">
        <f t="shared" si="8"/>
        <v>0.22360679774997896</v>
      </c>
      <c r="L66" s="55">
        <f t="shared" si="8"/>
        <v>0.4893604849295929</v>
      </c>
      <c r="M66" s="55">
        <f t="shared" si="8"/>
        <v>0.36634754853252327</v>
      </c>
      <c r="N66" s="55">
        <f t="shared" si="8"/>
        <v>0</v>
      </c>
      <c r="O66" s="55">
        <f t="shared" si="8"/>
        <v>0.45241392835886407</v>
      </c>
      <c r="P66" s="55">
        <f t="shared" si="8"/>
        <v>0.47016234598162726</v>
      </c>
      <c r="Q66" s="55">
        <f t="shared" si="8"/>
        <v>0.4893604849295929</v>
      </c>
      <c r="R66" s="55">
        <f t="shared" si="8"/>
        <v>0.5525062514530825</v>
      </c>
      <c r="S66" s="55">
        <f t="shared" si="8"/>
        <v>0.4442616583193193</v>
      </c>
      <c r="T66" s="55">
        <f t="shared" si="8"/>
        <v>0.22360679774997896</v>
      </c>
      <c r="U66" s="55">
        <f t="shared" si="8"/>
        <v>0.4103913408340616</v>
      </c>
      <c r="V66" s="55">
        <f t="shared" si="8"/>
        <v>0.512989176042577</v>
      </c>
      <c r="W66" s="55">
        <f t="shared" si="8"/>
        <v>0.5871429486123998</v>
      </c>
      <c r="X66" s="55">
        <f t="shared" si="8"/>
        <v>0.6708203932499369</v>
      </c>
      <c r="Y66" s="55">
        <f t="shared" si="8"/>
        <v>0.5982430416161189</v>
      </c>
      <c r="Z66" s="55">
        <f t="shared" si="8"/>
        <v>0.6048053188292994</v>
      </c>
      <c r="AA66" s="55">
        <f t="shared" si="8"/>
        <v>0.6708203932499368</v>
      </c>
      <c r="AB66" s="55">
        <f t="shared" si="8"/>
        <v>0.6958523739384593</v>
      </c>
      <c r="AC66" s="55">
        <f t="shared" si="8"/>
        <v>0.8583950752789521</v>
      </c>
      <c r="AD66" s="55">
        <f t="shared" si="8"/>
        <v>0.8750939799154205</v>
      </c>
      <c r="AE66" s="55">
        <f t="shared" si="8"/>
        <v>0.6863327411532597</v>
      </c>
      <c r="AF66" s="55">
        <f t="shared" si="8"/>
        <v>1.1516578439248717</v>
      </c>
      <c r="AG66" s="55">
        <f t="shared" si="8"/>
        <v>0.9119095061289914</v>
      </c>
      <c r="AH66" s="55">
        <f t="shared" si="8"/>
        <v>0.7947194142390263</v>
      </c>
      <c r="AI66" s="55">
        <f t="shared" si="8"/>
        <v>1.0399898784932577</v>
      </c>
      <c r="AJ66" s="55">
        <f t="shared" si="8"/>
        <v>0.5982430416161186</v>
      </c>
      <c r="AK66" s="55">
        <f t="shared" si="8"/>
        <v>0.8825799501580877</v>
      </c>
      <c r="AL66" s="55">
        <f t="shared" si="8"/>
        <v>1.1652874052533586</v>
      </c>
      <c r="AM66" s="56">
        <f t="shared" si="8"/>
        <v>0.8013147091860319</v>
      </c>
      <c r="AN66" s="53">
        <f>STDEV(D42:AM61)</f>
        <v>0.896326765055696</v>
      </c>
      <c r="AO66" s="33"/>
    </row>
    <row r="67" spans="2:41" ht="13.5" thickBot="1">
      <c r="B67" s="14" t="s">
        <v>41</v>
      </c>
      <c r="D67" s="57">
        <f aca="true" t="shared" si="9" ref="D67:AM67">MODE(D42:D61)</f>
        <v>0</v>
      </c>
      <c r="E67" s="58">
        <f t="shared" si="9"/>
        <v>0</v>
      </c>
      <c r="F67" s="58">
        <f t="shared" si="9"/>
        <v>0</v>
      </c>
      <c r="G67" s="58">
        <f t="shared" si="9"/>
        <v>0</v>
      </c>
      <c r="H67" s="58">
        <f t="shared" si="9"/>
        <v>0</v>
      </c>
      <c r="I67" s="58">
        <f t="shared" si="9"/>
        <v>0</v>
      </c>
      <c r="J67" s="58">
        <f t="shared" si="9"/>
        <v>0</v>
      </c>
      <c r="K67" s="58">
        <f t="shared" si="9"/>
        <v>0</v>
      </c>
      <c r="L67" s="58">
        <f t="shared" si="9"/>
        <v>0</v>
      </c>
      <c r="M67" s="58">
        <f t="shared" si="9"/>
        <v>0</v>
      </c>
      <c r="N67" s="58">
        <f t="shared" si="9"/>
        <v>0</v>
      </c>
      <c r="O67" s="58">
        <f t="shared" si="9"/>
        <v>0</v>
      </c>
      <c r="P67" s="58">
        <f t="shared" si="9"/>
        <v>0</v>
      </c>
      <c r="Q67" s="58">
        <f t="shared" si="9"/>
        <v>0</v>
      </c>
      <c r="R67" s="58">
        <f t="shared" si="9"/>
        <v>1</v>
      </c>
      <c r="S67" s="58">
        <f t="shared" si="9"/>
        <v>0</v>
      </c>
      <c r="T67" s="58">
        <f t="shared" si="9"/>
        <v>0</v>
      </c>
      <c r="U67" s="58">
        <f t="shared" si="9"/>
        <v>1</v>
      </c>
      <c r="V67" s="58">
        <f t="shared" si="9"/>
        <v>1</v>
      </c>
      <c r="W67" s="58">
        <f t="shared" si="9"/>
        <v>1</v>
      </c>
      <c r="X67" s="58">
        <f t="shared" si="9"/>
        <v>1</v>
      </c>
      <c r="Y67" s="58">
        <f t="shared" si="9"/>
        <v>1</v>
      </c>
      <c r="Z67" s="58">
        <f t="shared" si="9"/>
        <v>0</v>
      </c>
      <c r="AA67" s="58">
        <f t="shared" si="9"/>
        <v>1</v>
      </c>
      <c r="AB67" s="58">
        <f t="shared" si="9"/>
        <v>1</v>
      </c>
      <c r="AC67" s="58">
        <f t="shared" si="9"/>
        <v>1</v>
      </c>
      <c r="AD67" s="58">
        <f t="shared" si="9"/>
        <v>2</v>
      </c>
      <c r="AE67" s="58">
        <f t="shared" si="9"/>
        <v>1</v>
      </c>
      <c r="AF67" s="58">
        <f t="shared" si="9"/>
        <v>0</v>
      </c>
      <c r="AG67" s="58">
        <f t="shared" si="9"/>
        <v>2</v>
      </c>
      <c r="AH67" s="58">
        <f t="shared" si="9"/>
        <v>1</v>
      </c>
      <c r="AI67" s="58">
        <f t="shared" si="9"/>
        <v>0</v>
      </c>
      <c r="AJ67" s="58">
        <f t="shared" si="9"/>
        <v>2</v>
      </c>
      <c r="AK67" s="58">
        <f t="shared" si="9"/>
        <v>2</v>
      </c>
      <c r="AL67" s="58">
        <f t="shared" si="9"/>
        <v>0</v>
      </c>
      <c r="AM67" s="59">
        <f t="shared" si="9"/>
        <v>2</v>
      </c>
      <c r="AN67" s="53">
        <f>MODE(D42:AM61)</f>
        <v>0</v>
      </c>
      <c r="AO67" s="33"/>
    </row>
    <row r="68" spans="4:41" ht="12.75" customHeight="1">
      <c r="D68" s="3"/>
      <c r="M68" s="34"/>
      <c r="N68" s="34"/>
      <c r="AN68"/>
      <c r="AO68"/>
    </row>
    <row r="69" spans="2:41" ht="15">
      <c r="B69" s="14" t="s">
        <v>43</v>
      </c>
      <c r="D69" s="252">
        <f>AP27+AP62</f>
        <v>625</v>
      </c>
      <c r="E69" s="253"/>
      <c r="G69" s="2" t="s">
        <v>27</v>
      </c>
      <c r="H69" s="35"/>
      <c r="J69" s="3"/>
      <c r="P69" s="38" t="s">
        <v>31</v>
      </c>
      <c r="Q69" s="39"/>
      <c r="R69" s="40"/>
      <c r="S69" s="39"/>
      <c r="T69" s="39"/>
      <c r="U69" s="39"/>
      <c r="V69" s="39"/>
      <c r="W69" s="41"/>
      <c r="AN69"/>
      <c r="AO69"/>
    </row>
    <row r="70" spans="2:41" ht="12.75">
      <c r="B70" s="14" t="s">
        <v>44</v>
      </c>
      <c r="D70" s="252">
        <f>AP27</f>
        <v>111</v>
      </c>
      <c r="E70" s="253"/>
      <c r="G70" s="254">
        <f>D70/D69</f>
        <v>0.1776</v>
      </c>
      <c r="H70" s="255"/>
      <c r="I70" s="42"/>
      <c r="J70" s="3"/>
      <c r="P70" s="43" t="s">
        <v>32</v>
      </c>
      <c r="Q70" s="44"/>
      <c r="R70" s="44"/>
      <c r="S70" s="45"/>
      <c r="T70" s="45"/>
      <c r="U70" s="44"/>
      <c r="V70" s="44"/>
      <c r="W70" s="46"/>
      <c r="AN70"/>
      <c r="AO70"/>
    </row>
    <row r="71" spans="2:41" ht="12.75">
      <c r="B71" s="14" t="s">
        <v>45</v>
      </c>
      <c r="D71" s="252">
        <f>AP62</f>
        <v>514</v>
      </c>
      <c r="E71" s="253"/>
      <c r="G71" s="254">
        <f>D71/D69</f>
        <v>0.8224</v>
      </c>
      <c r="H71" s="255"/>
      <c r="I71" s="42"/>
      <c r="J71" s="3"/>
      <c r="P71" s="43" t="s">
        <v>33</v>
      </c>
      <c r="Q71" s="44"/>
      <c r="R71" s="44"/>
      <c r="S71" s="45"/>
      <c r="T71" s="45"/>
      <c r="U71" s="44"/>
      <c r="V71" s="44"/>
      <c r="W71" s="46"/>
      <c r="AN71"/>
      <c r="AO71"/>
    </row>
    <row r="72" spans="2:41" ht="15">
      <c r="B72" s="15" t="s">
        <v>16</v>
      </c>
      <c r="D72" s="262">
        <f>(D71-D70)/D71</f>
        <v>0.7840466926070039</v>
      </c>
      <c r="E72" s="263"/>
      <c r="F72" s="49"/>
      <c r="G72" s="49"/>
      <c r="J72" s="3"/>
      <c r="P72" s="50" t="s">
        <v>34</v>
      </c>
      <c r="Q72" s="44"/>
      <c r="R72" s="44"/>
      <c r="S72" s="51"/>
      <c r="T72" s="51"/>
      <c r="U72" s="44"/>
      <c r="V72" s="44"/>
      <c r="W72" s="46"/>
      <c r="AN72"/>
      <c r="AO72"/>
    </row>
    <row r="73" spans="4:41" ht="12">
      <c r="D73" s="3"/>
      <c r="J73" s="3"/>
      <c r="P73" s="50" t="s">
        <v>35</v>
      </c>
      <c r="Q73" s="44"/>
      <c r="R73" s="44"/>
      <c r="S73" s="51"/>
      <c r="T73" s="51"/>
      <c r="U73" s="44"/>
      <c r="V73" s="44"/>
      <c r="W73" s="46"/>
      <c r="AN73"/>
      <c r="AO73"/>
    </row>
    <row r="74" spans="4:41" ht="12">
      <c r="D74" s="2"/>
      <c r="F74" s="3"/>
      <c r="G74" s="2"/>
      <c r="J74" s="3"/>
      <c r="P74" s="43"/>
      <c r="Q74" s="44"/>
      <c r="R74" s="44"/>
      <c r="S74" s="51"/>
      <c r="T74" s="51"/>
      <c r="U74" s="44"/>
      <c r="V74" s="44"/>
      <c r="W74" s="46"/>
      <c r="AN74"/>
      <c r="AO74"/>
    </row>
    <row r="75" spans="2:41" ht="12.75" customHeight="1">
      <c r="B75" s="14"/>
      <c r="D75" s="159"/>
      <c r="F75" s="3"/>
      <c r="G75" s="159"/>
      <c r="J75" s="3"/>
      <c r="K75" s="156"/>
      <c r="L75" s="157"/>
      <c r="P75" s="256" t="s">
        <v>46</v>
      </c>
      <c r="Q75" s="257"/>
      <c r="R75" s="257"/>
      <c r="S75" s="257"/>
      <c r="T75" s="257"/>
      <c r="U75" s="257"/>
      <c r="V75" s="257"/>
      <c r="W75" s="258"/>
      <c r="AN75"/>
      <c r="AO75"/>
    </row>
    <row r="76" spans="2:41" ht="12">
      <c r="B76" s="14"/>
      <c r="D76" s="160"/>
      <c r="E76" s="82"/>
      <c r="F76" s="32"/>
      <c r="G76" s="160"/>
      <c r="J76" s="3"/>
      <c r="K76" s="158"/>
      <c r="L76" s="158"/>
      <c r="P76" s="256"/>
      <c r="Q76" s="257"/>
      <c r="R76" s="257"/>
      <c r="S76" s="257"/>
      <c r="T76" s="257"/>
      <c r="U76" s="257"/>
      <c r="V76" s="257"/>
      <c r="W76" s="258"/>
      <c r="AN76"/>
      <c r="AO76"/>
    </row>
    <row r="77" spans="2:41" ht="12">
      <c r="B77" s="14"/>
      <c r="D77" s="160"/>
      <c r="E77" s="82"/>
      <c r="F77" s="32"/>
      <c r="G77" s="160"/>
      <c r="J77" s="3"/>
      <c r="P77" s="256"/>
      <c r="Q77" s="257"/>
      <c r="R77" s="257"/>
      <c r="S77" s="257"/>
      <c r="T77" s="257"/>
      <c r="U77" s="257"/>
      <c r="V77" s="257"/>
      <c r="W77" s="258"/>
      <c r="AN77"/>
      <c r="AO77"/>
    </row>
    <row r="78" spans="2:41" ht="12">
      <c r="B78" s="14"/>
      <c r="D78" s="160"/>
      <c r="E78" s="32"/>
      <c r="F78" s="82"/>
      <c r="G78" s="160"/>
      <c r="H78" s="52"/>
      <c r="I78" s="52"/>
      <c r="O78" s="3"/>
      <c r="P78" s="259"/>
      <c r="Q78" s="260"/>
      <c r="R78" s="260"/>
      <c r="S78" s="260"/>
      <c r="T78" s="260"/>
      <c r="U78" s="260"/>
      <c r="V78" s="260"/>
      <c r="W78" s="261"/>
      <c r="Y78" s="34"/>
      <c r="Z78" s="34"/>
      <c r="AN78"/>
      <c r="AO78"/>
    </row>
    <row r="79" spans="2:41" ht="12.75">
      <c r="B79" s="14"/>
      <c r="D79" s="264"/>
      <c r="E79" s="264"/>
      <c r="J79" s="265"/>
      <c r="K79" s="265"/>
      <c r="Q79" s="3"/>
      <c r="W79" s="3"/>
      <c r="X79" s="3"/>
      <c r="Y79" s="3"/>
      <c r="Z79" s="3"/>
      <c r="AN79"/>
      <c r="AO79"/>
    </row>
    <row r="413" ht="12">
      <c r="AQ413" s="92" t="s">
        <v>9</v>
      </c>
    </row>
    <row r="414" ht="12">
      <c r="AQ414" s="92" t="s">
        <v>10</v>
      </c>
    </row>
    <row r="415" ht="12">
      <c r="AQ415" s="92" t="s">
        <v>11</v>
      </c>
    </row>
    <row r="416" ht="12">
      <c r="AQ416" s="92" t="s">
        <v>12</v>
      </c>
    </row>
  </sheetData>
  <sheetProtection/>
  <mergeCells count="33">
    <mergeCell ref="P75:W78"/>
    <mergeCell ref="D71:E71"/>
    <mergeCell ref="D72:E72"/>
    <mergeCell ref="D79:E79"/>
    <mergeCell ref="J79:K79"/>
    <mergeCell ref="D69:E69"/>
    <mergeCell ref="D70:E70"/>
    <mergeCell ref="G70:H70"/>
    <mergeCell ref="G71:H71"/>
    <mergeCell ref="D40:H40"/>
    <mergeCell ref="J40:O40"/>
    <mergeCell ref="P40:U40"/>
    <mergeCell ref="D3:I3"/>
    <mergeCell ref="P3:U3"/>
    <mergeCell ref="D39:I39"/>
    <mergeCell ref="J39:O39"/>
    <mergeCell ref="P39:U39"/>
    <mergeCell ref="D4:H4"/>
    <mergeCell ref="AH3:AM3"/>
    <mergeCell ref="AB4:AF4"/>
    <mergeCell ref="AH4:AL4"/>
    <mergeCell ref="J3:O3"/>
    <mergeCell ref="V4:AA4"/>
    <mergeCell ref="AB3:AG3"/>
    <mergeCell ref="J4:O4"/>
    <mergeCell ref="P4:U4"/>
    <mergeCell ref="V3:AA3"/>
    <mergeCell ref="AB40:AF40"/>
    <mergeCell ref="AH40:AL40"/>
    <mergeCell ref="V39:AA39"/>
    <mergeCell ref="AB39:AG39"/>
    <mergeCell ref="AH39:AM39"/>
    <mergeCell ref="V40:AA40"/>
  </mergeCells>
  <printOptions/>
  <pageMargins left="0.25" right="0.25" top="0.75" bottom="0.75" header="0.3" footer="0.3"/>
  <pageSetup fitToHeight="2" horizontalDpi="600" verticalDpi="600" orientation="landscape" scale="59"/>
  <headerFooter alignWithMargins="0">
    <oddFooter>&amp;C&amp;A&amp;RPage &amp;P</oddFooter>
  </headerFooter>
  <rowBreaks count="1" manualBreakCount="1">
    <brk id="36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320"/>
  <sheetViews>
    <sheetView zoomScaleSheetLayoutView="100" zoomScalePageLayoutView="0" workbookViewId="0" topLeftCell="AI1">
      <selection activeCell="BF46" sqref="BF46"/>
    </sheetView>
  </sheetViews>
  <sheetFormatPr defaultColWidth="11.421875" defaultRowHeight="12.75"/>
  <cols>
    <col min="1" max="1" width="4.00390625" style="18" bestFit="1" customWidth="1"/>
    <col min="2" max="2" width="28.00390625" style="2" bestFit="1" customWidth="1"/>
    <col min="3" max="3" width="4.140625" style="3" bestFit="1" customWidth="1"/>
    <col min="4" max="4" width="0.9921875" style="3" customWidth="1"/>
    <col min="5" max="5" width="4.8515625" style="0" customWidth="1"/>
    <col min="6" max="6" width="5.140625" style="0" customWidth="1"/>
    <col min="7" max="7" width="5.00390625" style="0" customWidth="1"/>
    <col min="8" max="8" width="5.140625" style="0" customWidth="1"/>
    <col min="9" max="10" width="4.7109375" style="0" customWidth="1"/>
    <col min="11" max="11" width="5.00390625" style="0" customWidth="1"/>
    <col min="12" max="12" width="5.28125" style="0" customWidth="1"/>
    <col min="13" max="13" width="4.7109375" style="0" customWidth="1"/>
    <col min="14" max="14" width="5.00390625" style="0" customWidth="1"/>
    <col min="15" max="16" width="5.140625" style="0" customWidth="1"/>
    <col min="17" max="17" width="4.7109375" style="0" customWidth="1"/>
    <col min="18" max="18" width="5.140625" style="0" customWidth="1"/>
    <col min="19" max="19" width="5.00390625" style="0" customWidth="1"/>
    <col min="20" max="20" width="5.7109375" style="0" customWidth="1"/>
    <col min="21" max="22" width="4.7109375" style="0" customWidth="1"/>
    <col min="23" max="23" width="5.140625" style="0" customWidth="1"/>
    <col min="24" max="24" width="5.7109375" style="0" customWidth="1"/>
    <col min="25" max="26" width="5.00390625" style="0" customWidth="1"/>
    <col min="27" max="27" width="5.28125" style="0" customWidth="1"/>
    <col min="28" max="28" width="5.7109375" style="0" customWidth="1"/>
    <col min="29" max="29" width="4.7109375" style="0" customWidth="1"/>
    <col min="30" max="31" width="5.00390625" style="0" customWidth="1"/>
    <col min="32" max="32" width="5.28125" style="18" customWidth="1"/>
    <col min="33" max="33" width="4.8515625" style="0" customWidth="1"/>
    <col min="34" max="35" width="4.421875" style="0" customWidth="1"/>
    <col min="36" max="36" width="5.140625" style="0" customWidth="1"/>
    <col min="37" max="37" width="4.140625" style="0" customWidth="1"/>
    <col min="38" max="38" width="4.7109375" style="0" customWidth="1"/>
    <col min="39" max="39" width="4.8515625" style="0" customWidth="1"/>
    <col min="40" max="40" width="5.421875" style="0" customWidth="1"/>
    <col min="41" max="41" width="4.28125" style="0" customWidth="1"/>
    <col min="42" max="42" width="4.8515625" style="0" customWidth="1"/>
    <col min="43" max="43" width="5.00390625" style="0" customWidth="1"/>
    <col min="44" max="44" width="5.421875" style="0" customWidth="1"/>
    <col min="45" max="45" width="4.00390625" style="0" customWidth="1"/>
    <col min="46" max="47" width="4.8515625" style="0" customWidth="1"/>
    <col min="48" max="48" width="5.421875" style="0" customWidth="1"/>
    <col min="49" max="49" width="4.7109375" style="0" customWidth="1"/>
    <col min="50" max="50" width="5.00390625" style="0" customWidth="1"/>
    <col min="51" max="52" width="5.421875" style="0" customWidth="1"/>
    <col min="53" max="16384" width="8.8515625" style="0" customWidth="1"/>
  </cols>
  <sheetData>
    <row r="1" spans="2:54" ht="12">
      <c r="B1" s="2" t="s">
        <v>85</v>
      </c>
      <c r="C1" s="18"/>
      <c r="AF1"/>
      <c r="BA1" s="3"/>
      <c r="BB1" s="3"/>
    </row>
    <row r="2" spans="3:54" ht="15">
      <c r="C2" s="18"/>
      <c r="AF2"/>
      <c r="AP2" s="266" t="s">
        <v>71</v>
      </c>
      <c r="AQ2" s="266"/>
      <c r="AR2" s="266"/>
      <c r="AS2" s="266"/>
      <c r="AT2" s="266"/>
      <c r="AU2" s="266"/>
      <c r="BA2" s="3"/>
      <c r="BB2" s="3"/>
    </row>
    <row r="3" spans="2:54" ht="12.75" thickBot="1">
      <c r="B3" s="2" t="s">
        <v>36</v>
      </c>
      <c r="C3" s="18"/>
      <c r="E3" s="249">
        <v>40411</v>
      </c>
      <c r="F3" s="249"/>
      <c r="G3" s="249"/>
      <c r="H3" s="249"/>
      <c r="I3" s="249"/>
      <c r="J3" s="249"/>
      <c r="K3" s="249"/>
      <c r="L3" s="249"/>
      <c r="M3" s="247">
        <v>40418</v>
      </c>
      <c r="N3" s="248"/>
      <c r="O3" s="248"/>
      <c r="P3" s="248"/>
      <c r="Q3" s="248"/>
      <c r="R3" s="248"/>
      <c r="S3" s="248"/>
      <c r="T3" s="248"/>
      <c r="U3" s="247">
        <v>40425</v>
      </c>
      <c r="V3" s="248"/>
      <c r="W3" s="248"/>
      <c r="X3" s="248"/>
      <c r="Y3" s="248"/>
      <c r="Z3" s="248"/>
      <c r="AA3" s="248"/>
      <c r="AB3" s="248"/>
      <c r="AC3" s="247">
        <v>40432</v>
      </c>
      <c r="AD3" s="248"/>
      <c r="AE3" s="248"/>
      <c r="AF3" s="248"/>
      <c r="AG3" s="248"/>
      <c r="AH3" s="248"/>
      <c r="AI3" s="248"/>
      <c r="AJ3" s="248"/>
      <c r="AK3" s="249">
        <v>40439</v>
      </c>
      <c r="AL3" s="249"/>
      <c r="AM3" s="249"/>
      <c r="AN3" s="249"/>
      <c r="AO3" s="249"/>
      <c r="AP3" s="249"/>
      <c r="AQ3" s="249"/>
      <c r="AR3" s="249"/>
      <c r="AS3" s="249">
        <v>40446</v>
      </c>
      <c r="AT3" s="249"/>
      <c r="AU3" s="249"/>
      <c r="AV3" s="249"/>
      <c r="AW3" s="249"/>
      <c r="AX3" s="249"/>
      <c r="AY3" s="249"/>
      <c r="AZ3" s="249"/>
      <c r="BA3" s="3"/>
      <c r="BB3" s="3"/>
    </row>
    <row r="4" spans="3:55" ht="12.75" thickBot="1">
      <c r="C4" s="18"/>
      <c r="E4" s="268" t="s">
        <v>13</v>
      </c>
      <c r="F4" s="269"/>
      <c r="G4" s="269"/>
      <c r="H4" s="269"/>
      <c r="I4" s="269"/>
      <c r="J4" s="269"/>
      <c r="K4" s="269"/>
      <c r="L4" s="270"/>
      <c r="M4" s="268" t="s">
        <v>13</v>
      </c>
      <c r="N4" s="269"/>
      <c r="O4" s="269"/>
      <c r="P4" s="269"/>
      <c r="Q4" s="269"/>
      <c r="R4" s="269"/>
      <c r="S4" s="269"/>
      <c r="T4" s="270"/>
      <c r="U4" s="268" t="s">
        <v>13</v>
      </c>
      <c r="V4" s="269"/>
      <c r="W4" s="269"/>
      <c r="X4" s="269"/>
      <c r="Y4" s="269"/>
      <c r="Z4" s="269"/>
      <c r="AA4" s="269"/>
      <c r="AB4" s="270"/>
      <c r="AC4" s="268" t="s">
        <v>13</v>
      </c>
      <c r="AD4" s="269"/>
      <c r="AE4" s="269"/>
      <c r="AF4" s="269"/>
      <c r="AG4" s="269"/>
      <c r="AH4" s="269"/>
      <c r="AI4" s="269"/>
      <c r="AJ4" s="270"/>
      <c r="AK4" s="268" t="s">
        <v>13</v>
      </c>
      <c r="AL4" s="269"/>
      <c r="AM4" s="269"/>
      <c r="AN4" s="269"/>
      <c r="AO4" s="269"/>
      <c r="AP4" s="269"/>
      <c r="AQ4" s="269"/>
      <c r="AR4" s="270"/>
      <c r="AS4" s="268" t="s">
        <v>13</v>
      </c>
      <c r="AT4" s="269"/>
      <c r="AU4" s="269"/>
      <c r="AV4" s="269"/>
      <c r="AW4" s="269"/>
      <c r="AX4" s="269"/>
      <c r="AY4" s="269"/>
      <c r="AZ4" s="270"/>
      <c r="BA4" s="3"/>
      <c r="BB4" s="3"/>
      <c r="BC4" s="20" t="s">
        <v>15</v>
      </c>
    </row>
    <row r="5" spans="2:56" ht="13.5" thickBot="1">
      <c r="B5" s="127" t="s">
        <v>80</v>
      </c>
      <c r="C5" s="18"/>
      <c r="D5" s="4"/>
      <c r="E5" s="29" t="s">
        <v>58</v>
      </c>
      <c r="F5" s="30" t="s">
        <v>59</v>
      </c>
      <c r="G5" s="30" t="s">
        <v>60</v>
      </c>
      <c r="H5" s="30" t="s">
        <v>64</v>
      </c>
      <c r="I5" s="103" t="s">
        <v>61</v>
      </c>
      <c r="J5" s="103" t="s">
        <v>62</v>
      </c>
      <c r="K5" s="103" t="s">
        <v>63</v>
      </c>
      <c r="L5" s="104" t="s">
        <v>65</v>
      </c>
      <c r="M5" s="29" t="s">
        <v>58</v>
      </c>
      <c r="N5" s="30" t="s">
        <v>59</v>
      </c>
      <c r="O5" s="30" t="s">
        <v>60</v>
      </c>
      <c r="P5" s="30" t="s">
        <v>64</v>
      </c>
      <c r="Q5" s="103" t="s">
        <v>61</v>
      </c>
      <c r="R5" s="103" t="s">
        <v>62</v>
      </c>
      <c r="S5" s="103" t="s">
        <v>63</v>
      </c>
      <c r="T5" s="104" t="s">
        <v>65</v>
      </c>
      <c r="U5" s="29" t="s">
        <v>58</v>
      </c>
      <c r="V5" s="30" t="s">
        <v>59</v>
      </c>
      <c r="W5" s="30" t="s">
        <v>60</v>
      </c>
      <c r="X5" s="30" t="s">
        <v>64</v>
      </c>
      <c r="Y5" s="103" t="s">
        <v>61</v>
      </c>
      <c r="Z5" s="103" t="s">
        <v>62</v>
      </c>
      <c r="AA5" s="103" t="s">
        <v>63</v>
      </c>
      <c r="AB5" s="104" t="s">
        <v>65</v>
      </c>
      <c r="AC5" s="29" t="s">
        <v>58</v>
      </c>
      <c r="AD5" s="30" t="s">
        <v>59</v>
      </c>
      <c r="AE5" s="30" t="s">
        <v>60</v>
      </c>
      <c r="AF5" s="30" t="s">
        <v>64</v>
      </c>
      <c r="AG5" s="103" t="s">
        <v>61</v>
      </c>
      <c r="AH5" s="103" t="s">
        <v>62</v>
      </c>
      <c r="AI5" s="103" t="s">
        <v>63</v>
      </c>
      <c r="AJ5" s="104" t="s">
        <v>65</v>
      </c>
      <c r="AK5" s="29" t="s">
        <v>58</v>
      </c>
      <c r="AL5" s="30" t="s">
        <v>59</v>
      </c>
      <c r="AM5" s="30" t="s">
        <v>60</v>
      </c>
      <c r="AN5" s="30" t="s">
        <v>64</v>
      </c>
      <c r="AO5" s="103" t="s">
        <v>61</v>
      </c>
      <c r="AP5" s="103" t="s">
        <v>62</v>
      </c>
      <c r="AQ5" s="103" t="s">
        <v>63</v>
      </c>
      <c r="AR5" s="104" t="s">
        <v>65</v>
      </c>
      <c r="AS5" s="29" t="s">
        <v>58</v>
      </c>
      <c r="AT5" s="30" t="s">
        <v>59</v>
      </c>
      <c r="AU5" s="30" t="s">
        <v>60</v>
      </c>
      <c r="AV5" s="30" t="s">
        <v>64</v>
      </c>
      <c r="AW5" s="103" t="s">
        <v>61</v>
      </c>
      <c r="AX5" s="103" t="s">
        <v>62</v>
      </c>
      <c r="AY5" s="103" t="s">
        <v>63</v>
      </c>
      <c r="AZ5" s="104" t="s">
        <v>65</v>
      </c>
      <c r="BA5" s="4"/>
      <c r="BB5" s="4"/>
      <c r="BC5" s="21" t="s">
        <v>17</v>
      </c>
      <c r="BD5" s="1"/>
    </row>
    <row r="6" spans="2:55" ht="12">
      <c r="B6" s="170" t="s">
        <v>88</v>
      </c>
      <c r="C6" s="18"/>
      <c r="E6" s="65">
        <v>0</v>
      </c>
      <c r="F6" s="66">
        <v>0</v>
      </c>
      <c r="G6" s="66">
        <v>0</v>
      </c>
      <c r="H6" s="66">
        <v>0</v>
      </c>
      <c r="I6" s="68">
        <v>0</v>
      </c>
      <c r="J6" s="66">
        <v>0</v>
      </c>
      <c r="K6" s="66">
        <v>0</v>
      </c>
      <c r="L6" s="68">
        <v>0</v>
      </c>
      <c r="M6" s="65">
        <v>0</v>
      </c>
      <c r="N6" s="66">
        <v>0</v>
      </c>
      <c r="O6" s="66">
        <v>0</v>
      </c>
      <c r="P6" s="66">
        <v>0</v>
      </c>
      <c r="Q6" s="68">
        <v>0</v>
      </c>
      <c r="R6" s="66">
        <v>0</v>
      </c>
      <c r="S6" s="66">
        <v>0</v>
      </c>
      <c r="T6" s="68">
        <v>0</v>
      </c>
      <c r="U6" s="65">
        <v>0</v>
      </c>
      <c r="V6" s="66">
        <v>0</v>
      </c>
      <c r="W6" s="66">
        <v>0</v>
      </c>
      <c r="X6" s="66">
        <v>0</v>
      </c>
      <c r="Y6" s="68">
        <v>0</v>
      </c>
      <c r="Z6" s="66">
        <v>0</v>
      </c>
      <c r="AA6" s="66">
        <v>0</v>
      </c>
      <c r="AB6" s="68">
        <v>0</v>
      </c>
      <c r="AC6" s="65">
        <v>0</v>
      </c>
      <c r="AD6" s="66">
        <v>1</v>
      </c>
      <c r="AE6" s="66">
        <v>0</v>
      </c>
      <c r="AF6" s="66">
        <v>1</v>
      </c>
      <c r="AG6" s="68">
        <v>0</v>
      </c>
      <c r="AH6" s="66">
        <v>1</v>
      </c>
      <c r="AI6" s="66">
        <v>0</v>
      </c>
      <c r="AJ6" s="68">
        <v>0</v>
      </c>
      <c r="AK6" s="65">
        <v>0</v>
      </c>
      <c r="AL6" s="66">
        <v>0</v>
      </c>
      <c r="AM6" s="66">
        <v>0</v>
      </c>
      <c r="AN6" s="66">
        <v>0</v>
      </c>
      <c r="AO6" s="68">
        <v>0</v>
      </c>
      <c r="AP6" s="66">
        <v>1</v>
      </c>
      <c r="AQ6" s="66">
        <v>0</v>
      </c>
      <c r="AR6" s="68">
        <v>0</v>
      </c>
      <c r="AS6" s="149">
        <v>0</v>
      </c>
      <c r="AT6" s="150">
        <v>0</v>
      </c>
      <c r="AU6" s="150">
        <v>0</v>
      </c>
      <c r="AV6" s="150">
        <v>0</v>
      </c>
      <c r="AW6" s="221">
        <v>1</v>
      </c>
      <c r="AX6" s="150">
        <v>0</v>
      </c>
      <c r="AY6" s="150">
        <v>0</v>
      </c>
      <c r="AZ6" s="81">
        <v>0</v>
      </c>
      <c r="BA6" s="3"/>
      <c r="BB6" s="3"/>
      <c r="BC6" s="6">
        <f aca="true" t="shared" si="0" ref="BC6:BC25">SUM(E6:AZ6)</f>
        <v>5</v>
      </c>
    </row>
    <row r="7" spans="2:55" ht="12">
      <c r="B7" s="170" t="s">
        <v>89</v>
      </c>
      <c r="C7" s="18"/>
      <c r="E7" s="65">
        <v>0</v>
      </c>
      <c r="F7" s="66">
        <v>0</v>
      </c>
      <c r="G7" s="66">
        <v>0</v>
      </c>
      <c r="H7" s="66">
        <v>0</v>
      </c>
      <c r="I7" s="68">
        <v>0</v>
      </c>
      <c r="J7" s="66">
        <v>0</v>
      </c>
      <c r="K7" s="66">
        <v>0</v>
      </c>
      <c r="L7" s="68">
        <v>0</v>
      </c>
      <c r="M7" s="65">
        <v>0</v>
      </c>
      <c r="N7" s="66">
        <v>0</v>
      </c>
      <c r="O7" s="66">
        <v>0</v>
      </c>
      <c r="P7" s="66">
        <v>0</v>
      </c>
      <c r="Q7" s="68">
        <v>0</v>
      </c>
      <c r="R7" s="66">
        <v>0</v>
      </c>
      <c r="S7" s="66">
        <v>0</v>
      </c>
      <c r="T7" s="68">
        <v>0</v>
      </c>
      <c r="U7" s="65">
        <v>0</v>
      </c>
      <c r="V7" s="66">
        <v>0</v>
      </c>
      <c r="W7" s="66">
        <v>0</v>
      </c>
      <c r="X7" s="66">
        <v>0</v>
      </c>
      <c r="Y7" s="68">
        <v>0</v>
      </c>
      <c r="Z7" s="66">
        <v>0</v>
      </c>
      <c r="AA7" s="66">
        <v>0</v>
      </c>
      <c r="AB7" s="68">
        <v>1</v>
      </c>
      <c r="AC7" s="65">
        <v>0</v>
      </c>
      <c r="AD7" s="66">
        <v>0</v>
      </c>
      <c r="AE7" s="66">
        <v>0</v>
      </c>
      <c r="AF7" s="66">
        <v>0</v>
      </c>
      <c r="AG7" s="68">
        <v>0</v>
      </c>
      <c r="AH7" s="66">
        <v>0</v>
      </c>
      <c r="AI7" s="66">
        <v>0</v>
      </c>
      <c r="AJ7" s="68">
        <v>1</v>
      </c>
      <c r="AK7" s="65">
        <v>0</v>
      </c>
      <c r="AL7" s="66">
        <v>0</v>
      </c>
      <c r="AM7" s="66">
        <v>0</v>
      </c>
      <c r="AN7" s="66">
        <v>1</v>
      </c>
      <c r="AO7" s="68">
        <v>0</v>
      </c>
      <c r="AP7" s="66">
        <v>0</v>
      </c>
      <c r="AQ7" s="66">
        <v>0</v>
      </c>
      <c r="AR7" s="68">
        <v>0</v>
      </c>
      <c r="AS7" s="65">
        <v>0</v>
      </c>
      <c r="AT7" s="66">
        <v>0</v>
      </c>
      <c r="AU7" s="66">
        <v>0</v>
      </c>
      <c r="AV7" s="66">
        <v>0</v>
      </c>
      <c r="AW7" s="68">
        <v>0</v>
      </c>
      <c r="AX7" s="66">
        <v>0</v>
      </c>
      <c r="AY7" s="66">
        <v>0</v>
      </c>
      <c r="AZ7" s="67">
        <v>0</v>
      </c>
      <c r="BA7" s="3"/>
      <c r="BB7" s="3"/>
      <c r="BC7" s="6">
        <f t="shared" si="0"/>
        <v>3</v>
      </c>
    </row>
    <row r="8" spans="2:55" ht="12">
      <c r="B8" s="170" t="s">
        <v>90</v>
      </c>
      <c r="C8" s="18"/>
      <c r="E8" s="65">
        <v>0</v>
      </c>
      <c r="F8" s="66">
        <v>0</v>
      </c>
      <c r="G8" s="66">
        <v>0</v>
      </c>
      <c r="H8" s="66">
        <v>0</v>
      </c>
      <c r="I8" s="68">
        <v>0</v>
      </c>
      <c r="J8" s="66">
        <v>0</v>
      </c>
      <c r="K8" s="66">
        <v>0</v>
      </c>
      <c r="L8" s="68">
        <v>0</v>
      </c>
      <c r="M8" s="65">
        <v>0</v>
      </c>
      <c r="N8" s="66">
        <v>0</v>
      </c>
      <c r="O8" s="66">
        <v>0</v>
      </c>
      <c r="P8" s="66">
        <v>0</v>
      </c>
      <c r="Q8" s="68">
        <v>0</v>
      </c>
      <c r="R8" s="66">
        <v>0</v>
      </c>
      <c r="S8" s="66">
        <v>0</v>
      </c>
      <c r="T8" s="68">
        <v>0</v>
      </c>
      <c r="U8" s="65">
        <v>0</v>
      </c>
      <c r="V8" s="66">
        <v>0</v>
      </c>
      <c r="W8" s="66">
        <v>0</v>
      </c>
      <c r="X8" s="66">
        <v>0</v>
      </c>
      <c r="Y8" s="68">
        <v>0</v>
      </c>
      <c r="Z8" s="66">
        <v>0</v>
      </c>
      <c r="AA8" s="66">
        <v>0</v>
      </c>
      <c r="AB8" s="68">
        <v>0</v>
      </c>
      <c r="AC8" s="65">
        <v>0</v>
      </c>
      <c r="AD8" s="66">
        <v>0</v>
      </c>
      <c r="AE8" s="66">
        <v>0</v>
      </c>
      <c r="AF8" s="66">
        <v>0</v>
      </c>
      <c r="AG8" s="68">
        <v>0</v>
      </c>
      <c r="AH8" s="66">
        <v>0</v>
      </c>
      <c r="AI8" s="66">
        <v>0</v>
      </c>
      <c r="AJ8" s="68">
        <v>0</v>
      </c>
      <c r="AK8" s="65">
        <v>0</v>
      </c>
      <c r="AL8" s="66">
        <v>0</v>
      </c>
      <c r="AM8" s="66">
        <v>0</v>
      </c>
      <c r="AN8" s="66">
        <v>0</v>
      </c>
      <c r="AO8" s="68">
        <v>0</v>
      </c>
      <c r="AP8" s="66">
        <v>1</v>
      </c>
      <c r="AQ8" s="66">
        <v>0</v>
      </c>
      <c r="AR8" s="68">
        <v>1</v>
      </c>
      <c r="AS8" s="65">
        <v>0</v>
      </c>
      <c r="AT8" s="66">
        <v>0</v>
      </c>
      <c r="AU8" s="66">
        <v>0</v>
      </c>
      <c r="AV8" s="66">
        <v>1</v>
      </c>
      <c r="AW8" s="68">
        <v>0</v>
      </c>
      <c r="AX8" s="66">
        <v>1</v>
      </c>
      <c r="AY8" s="66">
        <v>1</v>
      </c>
      <c r="AZ8" s="67">
        <v>1</v>
      </c>
      <c r="BA8" s="3"/>
      <c r="BB8" s="3"/>
      <c r="BC8" s="6">
        <f t="shared" si="0"/>
        <v>6</v>
      </c>
    </row>
    <row r="9" spans="2:55" ht="12">
      <c r="B9" s="170" t="s">
        <v>91</v>
      </c>
      <c r="C9" s="18"/>
      <c r="E9" s="65">
        <v>0</v>
      </c>
      <c r="F9" s="66">
        <v>0</v>
      </c>
      <c r="G9" s="66">
        <v>0</v>
      </c>
      <c r="H9" s="66">
        <v>0</v>
      </c>
      <c r="I9" s="68">
        <v>0</v>
      </c>
      <c r="J9" s="66">
        <v>0</v>
      </c>
      <c r="K9" s="66">
        <v>0</v>
      </c>
      <c r="L9" s="68">
        <v>0</v>
      </c>
      <c r="M9" s="65">
        <v>0</v>
      </c>
      <c r="N9" s="66">
        <v>0</v>
      </c>
      <c r="O9" s="66">
        <v>0</v>
      </c>
      <c r="P9" s="66">
        <v>0</v>
      </c>
      <c r="Q9" s="68">
        <v>0</v>
      </c>
      <c r="R9" s="66">
        <v>0</v>
      </c>
      <c r="S9" s="66">
        <v>0</v>
      </c>
      <c r="T9" s="68">
        <v>0</v>
      </c>
      <c r="U9" s="65">
        <v>0</v>
      </c>
      <c r="V9" s="66">
        <v>0</v>
      </c>
      <c r="W9" s="66">
        <v>0</v>
      </c>
      <c r="X9" s="66">
        <v>0</v>
      </c>
      <c r="Y9" s="68">
        <v>0</v>
      </c>
      <c r="Z9" s="66">
        <v>0</v>
      </c>
      <c r="AA9" s="66">
        <v>0</v>
      </c>
      <c r="AB9" s="68">
        <v>0</v>
      </c>
      <c r="AC9" s="65">
        <v>0</v>
      </c>
      <c r="AD9" s="66">
        <v>0</v>
      </c>
      <c r="AE9" s="66">
        <v>0</v>
      </c>
      <c r="AF9" s="66">
        <v>0</v>
      </c>
      <c r="AG9" s="68">
        <v>0</v>
      </c>
      <c r="AH9" s="66">
        <v>0</v>
      </c>
      <c r="AI9" s="66">
        <v>0</v>
      </c>
      <c r="AJ9" s="68">
        <v>0</v>
      </c>
      <c r="AK9" s="65">
        <v>0</v>
      </c>
      <c r="AL9" s="66">
        <v>1</v>
      </c>
      <c r="AM9" s="66">
        <v>0</v>
      </c>
      <c r="AN9" s="66">
        <v>0</v>
      </c>
      <c r="AO9" s="68">
        <v>0</v>
      </c>
      <c r="AP9" s="66">
        <v>1</v>
      </c>
      <c r="AQ9" s="66">
        <v>0</v>
      </c>
      <c r="AR9" s="68">
        <v>0</v>
      </c>
      <c r="AS9" s="65">
        <v>0</v>
      </c>
      <c r="AT9" s="66">
        <v>1</v>
      </c>
      <c r="AU9" s="66">
        <v>0</v>
      </c>
      <c r="AV9" s="66">
        <v>0</v>
      </c>
      <c r="AW9" s="68">
        <v>0</v>
      </c>
      <c r="AX9" s="66">
        <v>1</v>
      </c>
      <c r="AY9" s="66">
        <v>0</v>
      </c>
      <c r="AZ9" s="67">
        <v>0</v>
      </c>
      <c r="BA9" s="3"/>
      <c r="BB9" s="3"/>
      <c r="BC9" s="6">
        <f t="shared" si="0"/>
        <v>4</v>
      </c>
    </row>
    <row r="10" spans="2:55" ht="12">
      <c r="B10" s="170" t="s">
        <v>92</v>
      </c>
      <c r="C10" s="18"/>
      <c r="E10" s="65">
        <v>0</v>
      </c>
      <c r="F10" s="66">
        <v>0</v>
      </c>
      <c r="G10" s="66">
        <v>0</v>
      </c>
      <c r="H10" s="66">
        <v>0</v>
      </c>
      <c r="I10" s="68">
        <v>0</v>
      </c>
      <c r="J10" s="66">
        <v>0</v>
      </c>
      <c r="K10" s="66">
        <v>0</v>
      </c>
      <c r="L10" s="68">
        <v>0</v>
      </c>
      <c r="M10" s="65">
        <v>0</v>
      </c>
      <c r="N10" s="66">
        <v>0</v>
      </c>
      <c r="O10" s="66">
        <v>0</v>
      </c>
      <c r="P10" s="66">
        <v>0</v>
      </c>
      <c r="Q10" s="68">
        <v>0</v>
      </c>
      <c r="R10" s="66">
        <v>0</v>
      </c>
      <c r="S10" s="66">
        <v>0</v>
      </c>
      <c r="T10" s="68">
        <v>0</v>
      </c>
      <c r="U10" s="65">
        <v>0</v>
      </c>
      <c r="V10" s="66">
        <v>0</v>
      </c>
      <c r="W10" s="66">
        <v>0</v>
      </c>
      <c r="X10" s="66">
        <v>0</v>
      </c>
      <c r="Y10" s="68">
        <v>0</v>
      </c>
      <c r="Z10" s="66">
        <v>0</v>
      </c>
      <c r="AA10" s="66">
        <v>0</v>
      </c>
      <c r="AB10" s="68">
        <v>0</v>
      </c>
      <c r="AC10" s="65">
        <v>0</v>
      </c>
      <c r="AD10" s="66">
        <v>1</v>
      </c>
      <c r="AE10" s="66">
        <v>0</v>
      </c>
      <c r="AF10" s="66">
        <v>0</v>
      </c>
      <c r="AG10" s="68">
        <v>0</v>
      </c>
      <c r="AH10" s="66">
        <v>1</v>
      </c>
      <c r="AI10" s="66">
        <v>0</v>
      </c>
      <c r="AJ10" s="68">
        <v>0</v>
      </c>
      <c r="AK10" s="65">
        <v>0</v>
      </c>
      <c r="AL10" s="66">
        <v>0</v>
      </c>
      <c r="AM10" s="66">
        <v>0</v>
      </c>
      <c r="AN10" s="66">
        <v>0</v>
      </c>
      <c r="AO10" s="68">
        <v>0</v>
      </c>
      <c r="AP10" s="66">
        <v>1</v>
      </c>
      <c r="AQ10" s="66">
        <v>0</v>
      </c>
      <c r="AR10" s="68">
        <v>0</v>
      </c>
      <c r="AS10" s="65">
        <v>0</v>
      </c>
      <c r="AT10" s="66">
        <v>1</v>
      </c>
      <c r="AU10" s="66">
        <v>0</v>
      </c>
      <c r="AV10" s="66">
        <v>0</v>
      </c>
      <c r="AW10" s="68">
        <v>0</v>
      </c>
      <c r="AX10" s="66">
        <v>0</v>
      </c>
      <c r="AY10" s="66">
        <v>0</v>
      </c>
      <c r="AZ10" s="67">
        <v>0</v>
      </c>
      <c r="BA10" s="3"/>
      <c r="BB10" s="3"/>
      <c r="BC10" s="6">
        <f t="shared" si="0"/>
        <v>4</v>
      </c>
    </row>
    <row r="11" spans="2:55" ht="12">
      <c r="B11" s="170" t="s">
        <v>93</v>
      </c>
      <c r="C11" s="18"/>
      <c r="E11" s="65">
        <v>0</v>
      </c>
      <c r="F11" s="66">
        <v>0</v>
      </c>
      <c r="G11" s="66">
        <v>0</v>
      </c>
      <c r="H11" s="66">
        <v>0</v>
      </c>
      <c r="I11" s="68">
        <v>0</v>
      </c>
      <c r="J11" s="66">
        <v>0</v>
      </c>
      <c r="K11" s="66">
        <v>0</v>
      </c>
      <c r="L11" s="68">
        <v>0</v>
      </c>
      <c r="M11" s="65">
        <v>0</v>
      </c>
      <c r="N11" s="66">
        <v>0</v>
      </c>
      <c r="O11" s="66">
        <v>0</v>
      </c>
      <c r="P11" s="66">
        <v>0</v>
      </c>
      <c r="Q11" s="68">
        <v>0</v>
      </c>
      <c r="R11" s="66">
        <v>0</v>
      </c>
      <c r="S11" s="66">
        <v>0</v>
      </c>
      <c r="T11" s="68">
        <v>0</v>
      </c>
      <c r="U11" s="65">
        <v>0</v>
      </c>
      <c r="V11" s="66">
        <v>0</v>
      </c>
      <c r="W11" s="66">
        <v>0</v>
      </c>
      <c r="X11" s="66">
        <v>0</v>
      </c>
      <c r="Y11" s="68">
        <v>0</v>
      </c>
      <c r="Z11" s="66">
        <v>0</v>
      </c>
      <c r="AA11" s="66">
        <v>0</v>
      </c>
      <c r="AB11" s="68">
        <v>0</v>
      </c>
      <c r="AC11" s="65">
        <v>0</v>
      </c>
      <c r="AD11" s="66">
        <v>0</v>
      </c>
      <c r="AE11" s="66">
        <v>0</v>
      </c>
      <c r="AF11" s="66">
        <v>0</v>
      </c>
      <c r="AG11" s="68">
        <v>0</v>
      </c>
      <c r="AH11" s="66">
        <v>0</v>
      </c>
      <c r="AI11" s="66">
        <v>0</v>
      </c>
      <c r="AJ11" s="68">
        <v>0</v>
      </c>
      <c r="AK11" s="65">
        <v>0</v>
      </c>
      <c r="AL11" s="66">
        <v>1</v>
      </c>
      <c r="AM11" s="66">
        <v>0</v>
      </c>
      <c r="AN11" s="66">
        <v>0</v>
      </c>
      <c r="AO11" s="68">
        <v>0</v>
      </c>
      <c r="AP11" s="66">
        <v>0</v>
      </c>
      <c r="AQ11" s="66">
        <v>0</v>
      </c>
      <c r="AR11" s="68">
        <v>0</v>
      </c>
      <c r="AS11" s="65">
        <v>0</v>
      </c>
      <c r="AT11" s="66">
        <v>0</v>
      </c>
      <c r="AU11" s="66">
        <v>0</v>
      </c>
      <c r="AV11" s="66">
        <v>0</v>
      </c>
      <c r="AW11" s="68">
        <v>0</v>
      </c>
      <c r="AX11" s="66">
        <v>0</v>
      </c>
      <c r="AY11" s="66">
        <v>0</v>
      </c>
      <c r="AZ11" s="67">
        <v>0</v>
      </c>
      <c r="BA11" s="3"/>
      <c r="BB11" s="3"/>
      <c r="BC11" s="6">
        <f t="shared" si="0"/>
        <v>1</v>
      </c>
    </row>
    <row r="12" spans="2:55" ht="12">
      <c r="B12" s="170" t="s">
        <v>94</v>
      </c>
      <c r="C12" s="18"/>
      <c r="E12" s="65">
        <v>0</v>
      </c>
      <c r="F12" s="66">
        <v>0</v>
      </c>
      <c r="G12" s="66">
        <v>0</v>
      </c>
      <c r="H12" s="66">
        <v>0</v>
      </c>
      <c r="I12" s="68">
        <v>0</v>
      </c>
      <c r="J12" s="66">
        <v>0</v>
      </c>
      <c r="K12" s="66">
        <v>0</v>
      </c>
      <c r="L12" s="68">
        <v>0</v>
      </c>
      <c r="M12" s="65">
        <v>0</v>
      </c>
      <c r="N12" s="66">
        <v>0</v>
      </c>
      <c r="O12" s="66">
        <v>0</v>
      </c>
      <c r="P12" s="66">
        <v>0</v>
      </c>
      <c r="Q12" s="68">
        <v>0</v>
      </c>
      <c r="R12" s="66">
        <v>0</v>
      </c>
      <c r="S12" s="66">
        <v>0</v>
      </c>
      <c r="T12" s="68">
        <v>0</v>
      </c>
      <c r="U12" s="65">
        <v>0</v>
      </c>
      <c r="V12" s="66">
        <v>0</v>
      </c>
      <c r="W12" s="66">
        <v>0</v>
      </c>
      <c r="X12" s="66">
        <v>0</v>
      </c>
      <c r="Y12" s="68">
        <v>0</v>
      </c>
      <c r="Z12" s="66">
        <v>0</v>
      </c>
      <c r="AA12" s="66">
        <v>0</v>
      </c>
      <c r="AB12" s="68">
        <v>0</v>
      </c>
      <c r="AC12" s="65">
        <v>0</v>
      </c>
      <c r="AD12" s="66">
        <v>1</v>
      </c>
      <c r="AE12" s="66">
        <v>0</v>
      </c>
      <c r="AF12" s="66">
        <v>0</v>
      </c>
      <c r="AG12" s="68">
        <v>0</v>
      </c>
      <c r="AH12" s="66">
        <v>1</v>
      </c>
      <c r="AI12" s="66">
        <v>0</v>
      </c>
      <c r="AJ12" s="68">
        <v>0</v>
      </c>
      <c r="AK12" s="65">
        <v>0</v>
      </c>
      <c r="AL12" s="66">
        <v>0</v>
      </c>
      <c r="AM12" s="66">
        <v>0</v>
      </c>
      <c r="AN12" s="66">
        <v>1</v>
      </c>
      <c r="AO12" s="68">
        <v>0</v>
      </c>
      <c r="AP12" s="66">
        <v>0</v>
      </c>
      <c r="AQ12" s="66">
        <v>0</v>
      </c>
      <c r="AR12" s="68">
        <v>1</v>
      </c>
      <c r="AS12" s="65">
        <v>0</v>
      </c>
      <c r="AT12" s="66">
        <v>0</v>
      </c>
      <c r="AU12" s="66">
        <v>0</v>
      </c>
      <c r="AV12" s="66">
        <v>0</v>
      </c>
      <c r="AW12" s="68">
        <v>0</v>
      </c>
      <c r="AX12" s="66">
        <v>0</v>
      </c>
      <c r="AY12" s="66">
        <v>0</v>
      </c>
      <c r="AZ12" s="67">
        <v>1</v>
      </c>
      <c r="BA12" s="3"/>
      <c r="BB12" s="3"/>
      <c r="BC12" s="6">
        <f t="shared" si="0"/>
        <v>5</v>
      </c>
    </row>
    <row r="13" spans="2:55" ht="12">
      <c r="B13" s="170" t="s">
        <v>95</v>
      </c>
      <c r="C13" s="18"/>
      <c r="E13" s="65">
        <v>0</v>
      </c>
      <c r="F13" s="66">
        <v>0</v>
      </c>
      <c r="G13" s="66">
        <v>0</v>
      </c>
      <c r="H13" s="66">
        <v>0</v>
      </c>
      <c r="I13" s="68">
        <v>0</v>
      </c>
      <c r="J13" s="66">
        <v>0</v>
      </c>
      <c r="K13" s="66">
        <v>0</v>
      </c>
      <c r="L13" s="68">
        <v>0</v>
      </c>
      <c r="M13" s="65">
        <v>0</v>
      </c>
      <c r="N13" s="66">
        <v>0</v>
      </c>
      <c r="O13" s="66">
        <v>0</v>
      </c>
      <c r="P13" s="66">
        <v>0</v>
      </c>
      <c r="Q13" s="68">
        <v>0</v>
      </c>
      <c r="R13" s="66">
        <v>0</v>
      </c>
      <c r="S13" s="66">
        <v>0</v>
      </c>
      <c r="T13" s="68">
        <v>0</v>
      </c>
      <c r="U13" s="65">
        <v>0</v>
      </c>
      <c r="V13" s="66">
        <v>0</v>
      </c>
      <c r="W13" s="66">
        <v>0</v>
      </c>
      <c r="X13" s="66">
        <v>0</v>
      </c>
      <c r="Y13" s="68">
        <v>0</v>
      </c>
      <c r="Z13" s="66">
        <v>0</v>
      </c>
      <c r="AA13" s="66">
        <v>0</v>
      </c>
      <c r="AB13" s="68">
        <v>0</v>
      </c>
      <c r="AC13" s="65">
        <v>0</v>
      </c>
      <c r="AD13" s="66">
        <v>0</v>
      </c>
      <c r="AE13" s="66">
        <v>0</v>
      </c>
      <c r="AF13" s="66">
        <v>0</v>
      </c>
      <c r="AG13" s="68">
        <v>0</v>
      </c>
      <c r="AH13" s="66">
        <v>0</v>
      </c>
      <c r="AI13" s="66">
        <v>0</v>
      </c>
      <c r="AJ13" s="68">
        <v>0</v>
      </c>
      <c r="AK13" s="65">
        <v>0</v>
      </c>
      <c r="AL13" s="66">
        <v>0</v>
      </c>
      <c r="AM13" s="66">
        <v>0</v>
      </c>
      <c r="AN13" s="66">
        <v>0</v>
      </c>
      <c r="AO13" s="68">
        <v>0</v>
      </c>
      <c r="AP13" s="66">
        <v>0</v>
      </c>
      <c r="AQ13" s="66">
        <v>0</v>
      </c>
      <c r="AR13" s="68">
        <v>0</v>
      </c>
      <c r="AS13" s="65">
        <v>0</v>
      </c>
      <c r="AT13" s="66">
        <v>0</v>
      </c>
      <c r="AU13" s="66">
        <v>0</v>
      </c>
      <c r="AV13" s="66">
        <v>0</v>
      </c>
      <c r="AW13" s="68">
        <v>0</v>
      </c>
      <c r="AX13" s="66">
        <v>1</v>
      </c>
      <c r="AY13" s="66">
        <v>0</v>
      </c>
      <c r="AZ13" s="67">
        <v>0</v>
      </c>
      <c r="BA13" s="5"/>
      <c r="BB13" s="5"/>
      <c r="BC13" s="6">
        <f t="shared" si="0"/>
        <v>1</v>
      </c>
    </row>
    <row r="14" spans="2:55" ht="12">
      <c r="B14" s="170" t="s">
        <v>96</v>
      </c>
      <c r="C14" s="18"/>
      <c r="E14" s="65">
        <v>0</v>
      </c>
      <c r="F14" s="66">
        <v>0</v>
      </c>
      <c r="G14" s="66">
        <v>0</v>
      </c>
      <c r="H14" s="66">
        <v>0</v>
      </c>
      <c r="I14" s="68">
        <v>0</v>
      </c>
      <c r="J14" s="66">
        <v>0</v>
      </c>
      <c r="K14" s="66">
        <v>0</v>
      </c>
      <c r="L14" s="68">
        <v>0</v>
      </c>
      <c r="M14" s="65">
        <v>0</v>
      </c>
      <c r="N14" s="66">
        <v>0</v>
      </c>
      <c r="O14" s="66">
        <v>0</v>
      </c>
      <c r="P14" s="66">
        <v>0</v>
      </c>
      <c r="Q14" s="68">
        <v>0</v>
      </c>
      <c r="R14" s="66">
        <v>0</v>
      </c>
      <c r="S14" s="66">
        <v>0</v>
      </c>
      <c r="T14" s="68">
        <v>0</v>
      </c>
      <c r="U14" s="65">
        <v>0</v>
      </c>
      <c r="V14" s="66">
        <v>0</v>
      </c>
      <c r="W14" s="66">
        <v>0</v>
      </c>
      <c r="X14" s="66">
        <v>0</v>
      </c>
      <c r="Y14" s="68">
        <v>0</v>
      </c>
      <c r="Z14" s="66">
        <v>0</v>
      </c>
      <c r="AA14" s="66">
        <v>0</v>
      </c>
      <c r="AB14" s="68">
        <v>0</v>
      </c>
      <c r="AC14" s="65">
        <v>0</v>
      </c>
      <c r="AD14" s="66">
        <v>1</v>
      </c>
      <c r="AE14" s="66">
        <v>0</v>
      </c>
      <c r="AF14" s="66">
        <v>0</v>
      </c>
      <c r="AG14" s="68">
        <v>0</v>
      </c>
      <c r="AH14" s="66">
        <v>1</v>
      </c>
      <c r="AI14" s="66">
        <v>0</v>
      </c>
      <c r="AJ14" s="68">
        <v>0</v>
      </c>
      <c r="AK14" s="65">
        <v>0</v>
      </c>
      <c r="AL14" s="66">
        <v>0</v>
      </c>
      <c r="AM14" s="66">
        <v>0</v>
      </c>
      <c r="AN14" s="66">
        <v>0</v>
      </c>
      <c r="AO14" s="68">
        <v>0</v>
      </c>
      <c r="AP14" s="66">
        <v>1</v>
      </c>
      <c r="AQ14" s="66">
        <v>0</v>
      </c>
      <c r="AR14" s="68">
        <v>0</v>
      </c>
      <c r="AS14" s="65">
        <v>0</v>
      </c>
      <c r="AT14" s="66">
        <v>0</v>
      </c>
      <c r="AU14" s="66">
        <v>0</v>
      </c>
      <c r="AV14" s="66">
        <v>0</v>
      </c>
      <c r="AW14" s="68">
        <v>0</v>
      </c>
      <c r="AX14" s="66">
        <v>0</v>
      </c>
      <c r="AY14" s="66">
        <v>0</v>
      </c>
      <c r="AZ14" s="67">
        <v>0</v>
      </c>
      <c r="BA14" s="5"/>
      <c r="BB14" s="5"/>
      <c r="BC14" s="6">
        <f t="shared" si="0"/>
        <v>3</v>
      </c>
    </row>
    <row r="15" spans="2:55" ht="12">
      <c r="B15" s="170" t="s">
        <v>97</v>
      </c>
      <c r="C15" s="18"/>
      <c r="E15" s="65">
        <v>0</v>
      </c>
      <c r="F15" s="66">
        <v>0</v>
      </c>
      <c r="G15" s="66">
        <v>0</v>
      </c>
      <c r="H15" s="66">
        <v>0</v>
      </c>
      <c r="I15" s="68">
        <v>0</v>
      </c>
      <c r="J15" s="66">
        <v>0</v>
      </c>
      <c r="K15" s="66">
        <v>0</v>
      </c>
      <c r="L15" s="68">
        <v>0</v>
      </c>
      <c r="M15" s="65">
        <v>0</v>
      </c>
      <c r="N15" s="66">
        <v>0</v>
      </c>
      <c r="O15" s="66">
        <v>0</v>
      </c>
      <c r="P15" s="66">
        <v>0</v>
      </c>
      <c r="Q15" s="68">
        <v>0</v>
      </c>
      <c r="R15" s="66">
        <v>0</v>
      </c>
      <c r="S15" s="66">
        <v>0</v>
      </c>
      <c r="T15" s="68">
        <v>0</v>
      </c>
      <c r="U15" s="65">
        <v>0</v>
      </c>
      <c r="V15" s="66">
        <v>0</v>
      </c>
      <c r="W15" s="66">
        <v>0</v>
      </c>
      <c r="X15" s="66">
        <v>0</v>
      </c>
      <c r="Y15" s="68">
        <v>0</v>
      </c>
      <c r="Z15" s="66">
        <v>0</v>
      </c>
      <c r="AA15" s="66">
        <v>0</v>
      </c>
      <c r="AB15" s="68">
        <v>0</v>
      </c>
      <c r="AC15" s="65">
        <v>0</v>
      </c>
      <c r="AD15" s="66">
        <v>0</v>
      </c>
      <c r="AE15" s="66">
        <v>0</v>
      </c>
      <c r="AF15" s="66">
        <v>1</v>
      </c>
      <c r="AG15" s="68">
        <v>0</v>
      </c>
      <c r="AH15" s="66">
        <v>1</v>
      </c>
      <c r="AI15" s="66">
        <v>0</v>
      </c>
      <c r="AJ15" s="68">
        <v>0</v>
      </c>
      <c r="AK15" s="65">
        <v>0</v>
      </c>
      <c r="AL15" s="66">
        <v>0</v>
      </c>
      <c r="AM15" s="66">
        <v>0</v>
      </c>
      <c r="AN15" s="66">
        <v>1</v>
      </c>
      <c r="AO15" s="68">
        <v>0</v>
      </c>
      <c r="AP15" s="66">
        <v>1</v>
      </c>
      <c r="AQ15" s="66">
        <v>0</v>
      </c>
      <c r="AR15" s="68">
        <v>1</v>
      </c>
      <c r="AS15" s="65">
        <v>0</v>
      </c>
      <c r="AT15" s="66">
        <v>0</v>
      </c>
      <c r="AU15" s="66">
        <v>0</v>
      </c>
      <c r="AV15" s="66">
        <v>1</v>
      </c>
      <c r="AW15" s="68">
        <v>0</v>
      </c>
      <c r="AX15" s="66">
        <v>1</v>
      </c>
      <c r="AY15" s="66">
        <v>0</v>
      </c>
      <c r="AZ15" s="67">
        <v>1</v>
      </c>
      <c r="BA15" s="5"/>
      <c r="BB15" s="5"/>
      <c r="BC15" s="6">
        <f t="shared" si="0"/>
        <v>8</v>
      </c>
    </row>
    <row r="16" spans="2:55" ht="12">
      <c r="B16" s="170" t="s">
        <v>98</v>
      </c>
      <c r="C16" s="18"/>
      <c r="E16" s="65">
        <v>0</v>
      </c>
      <c r="F16" s="66">
        <v>0</v>
      </c>
      <c r="G16" s="66">
        <v>0</v>
      </c>
      <c r="H16" s="66">
        <v>0</v>
      </c>
      <c r="I16" s="68">
        <v>0</v>
      </c>
      <c r="J16" s="66">
        <v>0</v>
      </c>
      <c r="K16" s="66">
        <v>0</v>
      </c>
      <c r="L16" s="68">
        <v>0</v>
      </c>
      <c r="M16" s="65">
        <v>0</v>
      </c>
      <c r="N16" s="66">
        <v>0</v>
      </c>
      <c r="O16" s="66">
        <v>0</v>
      </c>
      <c r="P16" s="66">
        <v>0</v>
      </c>
      <c r="Q16" s="68">
        <v>0</v>
      </c>
      <c r="R16" s="66">
        <v>0</v>
      </c>
      <c r="S16" s="66">
        <v>0</v>
      </c>
      <c r="T16" s="68">
        <v>0</v>
      </c>
      <c r="U16" s="65">
        <v>0</v>
      </c>
      <c r="V16" s="66">
        <v>0</v>
      </c>
      <c r="W16" s="66">
        <v>0</v>
      </c>
      <c r="X16" s="66">
        <v>0</v>
      </c>
      <c r="Y16" s="68">
        <v>0</v>
      </c>
      <c r="Z16" s="66">
        <v>0</v>
      </c>
      <c r="AA16" s="66">
        <v>0</v>
      </c>
      <c r="AB16" s="68">
        <v>0</v>
      </c>
      <c r="AC16" s="65">
        <v>0</v>
      </c>
      <c r="AD16" s="66">
        <v>0</v>
      </c>
      <c r="AE16" s="66">
        <v>0</v>
      </c>
      <c r="AF16" s="66">
        <v>0</v>
      </c>
      <c r="AG16" s="68">
        <v>0</v>
      </c>
      <c r="AH16" s="66">
        <v>0</v>
      </c>
      <c r="AI16" s="66">
        <v>0</v>
      </c>
      <c r="AJ16" s="68">
        <v>0</v>
      </c>
      <c r="AK16" s="65">
        <v>0</v>
      </c>
      <c r="AL16" s="66">
        <v>0</v>
      </c>
      <c r="AM16" s="66">
        <v>0</v>
      </c>
      <c r="AN16" s="66">
        <v>0</v>
      </c>
      <c r="AO16" s="68">
        <v>0</v>
      </c>
      <c r="AP16" s="66">
        <v>1</v>
      </c>
      <c r="AQ16" s="66">
        <v>0</v>
      </c>
      <c r="AR16" s="68">
        <v>0</v>
      </c>
      <c r="AS16" s="65">
        <v>0</v>
      </c>
      <c r="AT16" s="66">
        <v>0</v>
      </c>
      <c r="AU16" s="66">
        <v>0</v>
      </c>
      <c r="AV16" s="66">
        <v>0</v>
      </c>
      <c r="AW16" s="68">
        <v>0</v>
      </c>
      <c r="AX16" s="66">
        <v>0</v>
      </c>
      <c r="AY16" s="66">
        <v>0</v>
      </c>
      <c r="AZ16" s="67">
        <v>0</v>
      </c>
      <c r="BA16" s="5"/>
      <c r="BB16" s="5"/>
      <c r="BC16" s="6">
        <f t="shared" si="0"/>
        <v>1</v>
      </c>
    </row>
    <row r="17" spans="2:55" ht="12">
      <c r="B17" s="170" t="s">
        <v>99</v>
      </c>
      <c r="C17" s="18"/>
      <c r="E17" s="65">
        <v>0</v>
      </c>
      <c r="F17" s="66">
        <v>0</v>
      </c>
      <c r="G17" s="66">
        <v>0</v>
      </c>
      <c r="H17" s="66">
        <v>0</v>
      </c>
      <c r="I17" s="68">
        <v>0</v>
      </c>
      <c r="J17" s="66">
        <v>0</v>
      </c>
      <c r="K17" s="66">
        <v>0</v>
      </c>
      <c r="L17" s="68">
        <v>0</v>
      </c>
      <c r="M17" s="65">
        <v>0</v>
      </c>
      <c r="N17" s="66">
        <v>0</v>
      </c>
      <c r="O17" s="66">
        <v>0</v>
      </c>
      <c r="P17" s="66">
        <v>0</v>
      </c>
      <c r="Q17" s="68">
        <v>0</v>
      </c>
      <c r="R17" s="66">
        <v>0</v>
      </c>
      <c r="S17" s="66">
        <v>0</v>
      </c>
      <c r="T17" s="68">
        <v>0</v>
      </c>
      <c r="U17" s="65">
        <v>0</v>
      </c>
      <c r="V17" s="66">
        <v>0</v>
      </c>
      <c r="W17" s="66">
        <v>0</v>
      </c>
      <c r="X17" s="66">
        <v>0</v>
      </c>
      <c r="Y17" s="68">
        <v>0</v>
      </c>
      <c r="Z17" s="66">
        <v>0</v>
      </c>
      <c r="AA17" s="66">
        <v>0</v>
      </c>
      <c r="AB17" s="68">
        <v>0</v>
      </c>
      <c r="AC17" s="65">
        <v>0</v>
      </c>
      <c r="AD17" s="66">
        <v>0</v>
      </c>
      <c r="AE17" s="66">
        <v>0</v>
      </c>
      <c r="AF17" s="66">
        <v>0</v>
      </c>
      <c r="AG17" s="68">
        <v>0</v>
      </c>
      <c r="AH17" s="66">
        <v>0</v>
      </c>
      <c r="AI17" s="66">
        <v>0</v>
      </c>
      <c r="AJ17" s="68">
        <v>0</v>
      </c>
      <c r="AK17" s="65">
        <v>0</v>
      </c>
      <c r="AL17" s="66">
        <v>0</v>
      </c>
      <c r="AM17" s="66">
        <v>0</v>
      </c>
      <c r="AN17" s="66">
        <v>0</v>
      </c>
      <c r="AO17" s="68">
        <v>0</v>
      </c>
      <c r="AP17" s="66">
        <v>0</v>
      </c>
      <c r="AQ17" s="66">
        <v>0</v>
      </c>
      <c r="AR17" s="68">
        <v>0</v>
      </c>
      <c r="AS17" s="65">
        <v>0</v>
      </c>
      <c r="AT17" s="66">
        <v>0</v>
      </c>
      <c r="AU17" s="66">
        <v>0</v>
      </c>
      <c r="AV17" s="66">
        <v>0</v>
      </c>
      <c r="AW17" s="68">
        <v>0</v>
      </c>
      <c r="AX17" s="66">
        <v>0</v>
      </c>
      <c r="AY17" s="66">
        <v>0</v>
      </c>
      <c r="AZ17" s="67">
        <v>0</v>
      </c>
      <c r="BA17" s="5"/>
      <c r="BB17" s="5"/>
      <c r="BC17" s="6">
        <f t="shared" si="0"/>
        <v>0</v>
      </c>
    </row>
    <row r="18" spans="2:55" ht="12">
      <c r="B18" s="170" t="s">
        <v>100</v>
      </c>
      <c r="C18" s="18"/>
      <c r="E18" s="65">
        <v>0</v>
      </c>
      <c r="F18" s="66">
        <v>0</v>
      </c>
      <c r="G18" s="66">
        <v>0</v>
      </c>
      <c r="H18" s="66">
        <v>0</v>
      </c>
      <c r="I18" s="68">
        <v>0</v>
      </c>
      <c r="J18" s="66">
        <v>0</v>
      </c>
      <c r="K18" s="66">
        <v>0</v>
      </c>
      <c r="L18" s="68">
        <v>0</v>
      </c>
      <c r="M18" s="65">
        <v>0</v>
      </c>
      <c r="N18" s="66">
        <v>0</v>
      </c>
      <c r="O18" s="66">
        <v>0</v>
      </c>
      <c r="P18" s="66">
        <v>0</v>
      </c>
      <c r="Q18" s="68">
        <v>0</v>
      </c>
      <c r="R18" s="66">
        <v>0</v>
      </c>
      <c r="S18" s="66">
        <v>0</v>
      </c>
      <c r="T18" s="68">
        <v>0</v>
      </c>
      <c r="U18" s="65">
        <v>0</v>
      </c>
      <c r="V18" s="66">
        <v>0</v>
      </c>
      <c r="W18" s="66">
        <v>0</v>
      </c>
      <c r="X18" s="66">
        <v>0</v>
      </c>
      <c r="Y18" s="68">
        <v>0</v>
      </c>
      <c r="Z18" s="66">
        <v>0</v>
      </c>
      <c r="AA18" s="66">
        <v>0</v>
      </c>
      <c r="AB18" s="68">
        <v>0</v>
      </c>
      <c r="AC18" s="65">
        <v>0</v>
      </c>
      <c r="AD18" s="66">
        <v>0</v>
      </c>
      <c r="AE18" s="66">
        <v>0</v>
      </c>
      <c r="AF18" s="66">
        <v>0</v>
      </c>
      <c r="AG18" s="68">
        <v>0</v>
      </c>
      <c r="AH18" s="66">
        <v>0</v>
      </c>
      <c r="AI18" s="66">
        <v>0</v>
      </c>
      <c r="AJ18" s="68">
        <v>0</v>
      </c>
      <c r="AK18" s="65">
        <v>0</v>
      </c>
      <c r="AL18" s="66">
        <v>0</v>
      </c>
      <c r="AM18" s="66">
        <v>0</v>
      </c>
      <c r="AN18" s="66">
        <v>0</v>
      </c>
      <c r="AO18" s="68">
        <v>0</v>
      </c>
      <c r="AP18" s="66">
        <v>0</v>
      </c>
      <c r="AQ18" s="66">
        <v>0</v>
      </c>
      <c r="AR18" s="68">
        <v>0</v>
      </c>
      <c r="AS18" s="65">
        <v>0</v>
      </c>
      <c r="AT18" s="66">
        <v>0</v>
      </c>
      <c r="AU18" s="66">
        <v>0</v>
      </c>
      <c r="AV18" s="66">
        <v>0</v>
      </c>
      <c r="AW18" s="68">
        <v>0</v>
      </c>
      <c r="AX18" s="66">
        <v>0</v>
      </c>
      <c r="AY18" s="66">
        <v>0</v>
      </c>
      <c r="AZ18" s="67">
        <v>0</v>
      </c>
      <c r="BA18" s="5"/>
      <c r="BB18" s="5"/>
      <c r="BC18" s="6">
        <f t="shared" si="0"/>
        <v>0</v>
      </c>
    </row>
    <row r="19" spans="2:55" ht="12">
      <c r="B19" s="170" t="s">
        <v>101</v>
      </c>
      <c r="C19" s="18"/>
      <c r="E19" s="65">
        <v>0</v>
      </c>
      <c r="F19" s="66">
        <v>0</v>
      </c>
      <c r="G19" s="66">
        <v>0</v>
      </c>
      <c r="H19" s="66">
        <v>0</v>
      </c>
      <c r="I19" s="68">
        <v>0</v>
      </c>
      <c r="J19" s="66">
        <v>0</v>
      </c>
      <c r="K19" s="66">
        <v>0</v>
      </c>
      <c r="L19" s="68">
        <v>0</v>
      </c>
      <c r="M19" s="65">
        <v>0</v>
      </c>
      <c r="N19" s="66">
        <v>0</v>
      </c>
      <c r="O19" s="66">
        <v>0</v>
      </c>
      <c r="P19" s="66">
        <v>0</v>
      </c>
      <c r="Q19" s="68">
        <v>0</v>
      </c>
      <c r="R19" s="66">
        <v>0</v>
      </c>
      <c r="S19" s="66">
        <v>0</v>
      </c>
      <c r="T19" s="68">
        <v>0</v>
      </c>
      <c r="U19" s="65">
        <v>0</v>
      </c>
      <c r="V19" s="66">
        <v>0</v>
      </c>
      <c r="W19" s="66">
        <v>0</v>
      </c>
      <c r="X19" s="66">
        <v>0</v>
      </c>
      <c r="Y19" s="68">
        <v>0</v>
      </c>
      <c r="Z19" s="66">
        <v>0</v>
      </c>
      <c r="AA19" s="66">
        <v>0</v>
      </c>
      <c r="AB19" s="68">
        <v>0</v>
      </c>
      <c r="AC19" s="65">
        <v>0</v>
      </c>
      <c r="AD19" s="66">
        <v>0</v>
      </c>
      <c r="AE19" s="66">
        <v>0</v>
      </c>
      <c r="AF19" s="66">
        <v>0</v>
      </c>
      <c r="AG19" s="68">
        <v>0</v>
      </c>
      <c r="AH19" s="66">
        <v>0</v>
      </c>
      <c r="AI19" s="66">
        <v>0</v>
      </c>
      <c r="AJ19" s="68">
        <v>0</v>
      </c>
      <c r="AK19" s="65">
        <v>0</v>
      </c>
      <c r="AL19" s="66">
        <v>0</v>
      </c>
      <c r="AM19" s="66">
        <v>0</v>
      </c>
      <c r="AN19" s="66">
        <v>0</v>
      </c>
      <c r="AO19" s="68">
        <v>0</v>
      </c>
      <c r="AP19" s="66">
        <v>0</v>
      </c>
      <c r="AQ19" s="66">
        <v>0</v>
      </c>
      <c r="AR19" s="68">
        <v>0</v>
      </c>
      <c r="AS19" s="65">
        <v>0</v>
      </c>
      <c r="AT19" s="66">
        <v>0</v>
      </c>
      <c r="AU19" s="66">
        <v>0</v>
      </c>
      <c r="AV19" s="66">
        <v>0</v>
      </c>
      <c r="AW19" s="68">
        <v>0</v>
      </c>
      <c r="AX19" s="66">
        <v>0</v>
      </c>
      <c r="AY19" s="66">
        <v>0</v>
      </c>
      <c r="AZ19" s="67">
        <v>0</v>
      </c>
      <c r="BA19" s="5"/>
      <c r="BB19" s="5"/>
      <c r="BC19" s="6">
        <f t="shared" si="0"/>
        <v>0</v>
      </c>
    </row>
    <row r="20" spans="2:55" ht="12">
      <c r="B20" s="170" t="s">
        <v>102</v>
      </c>
      <c r="C20" s="18"/>
      <c r="E20" s="65">
        <v>0</v>
      </c>
      <c r="F20" s="66">
        <v>0</v>
      </c>
      <c r="G20" s="66">
        <v>0</v>
      </c>
      <c r="H20" s="66">
        <v>0</v>
      </c>
      <c r="I20" s="68">
        <v>0</v>
      </c>
      <c r="J20" s="66">
        <v>0</v>
      </c>
      <c r="K20" s="66">
        <v>0</v>
      </c>
      <c r="L20" s="68">
        <v>0</v>
      </c>
      <c r="M20" s="65">
        <v>0</v>
      </c>
      <c r="N20" s="66">
        <v>0</v>
      </c>
      <c r="O20" s="66">
        <v>0</v>
      </c>
      <c r="P20" s="66">
        <v>0</v>
      </c>
      <c r="Q20" s="68">
        <v>0</v>
      </c>
      <c r="R20" s="66">
        <v>0</v>
      </c>
      <c r="S20" s="66">
        <v>0</v>
      </c>
      <c r="T20" s="68">
        <v>0</v>
      </c>
      <c r="U20" s="65">
        <v>0</v>
      </c>
      <c r="V20" s="66">
        <v>0</v>
      </c>
      <c r="W20" s="66">
        <v>0</v>
      </c>
      <c r="X20" s="66">
        <v>0</v>
      </c>
      <c r="Y20" s="68">
        <v>0</v>
      </c>
      <c r="Z20" s="66">
        <v>0</v>
      </c>
      <c r="AA20" s="66">
        <v>0</v>
      </c>
      <c r="AB20" s="68">
        <v>0</v>
      </c>
      <c r="AC20" s="65">
        <v>0</v>
      </c>
      <c r="AD20" s="66">
        <v>0</v>
      </c>
      <c r="AE20" s="66">
        <v>0</v>
      </c>
      <c r="AF20" s="66">
        <v>0</v>
      </c>
      <c r="AG20" s="68">
        <v>0</v>
      </c>
      <c r="AH20" s="66">
        <v>0</v>
      </c>
      <c r="AI20" s="66">
        <v>0</v>
      </c>
      <c r="AJ20" s="68">
        <v>0</v>
      </c>
      <c r="AK20" s="65">
        <v>0</v>
      </c>
      <c r="AL20" s="66">
        <v>0</v>
      </c>
      <c r="AM20" s="66">
        <v>0</v>
      </c>
      <c r="AN20" s="66">
        <v>0</v>
      </c>
      <c r="AO20" s="68">
        <v>0</v>
      </c>
      <c r="AP20" s="66">
        <v>0</v>
      </c>
      <c r="AQ20" s="66">
        <v>0</v>
      </c>
      <c r="AR20" s="68">
        <v>0</v>
      </c>
      <c r="AS20" s="65">
        <v>0</v>
      </c>
      <c r="AT20" s="66">
        <v>0</v>
      </c>
      <c r="AU20" s="66">
        <v>0</v>
      </c>
      <c r="AV20" s="66">
        <v>0</v>
      </c>
      <c r="AW20" s="68">
        <v>0</v>
      </c>
      <c r="AX20" s="66">
        <v>0</v>
      </c>
      <c r="AY20" s="66">
        <v>0</v>
      </c>
      <c r="AZ20" s="67">
        <v>0</v>
      </c>
      <c r="BA20" s="5"/>
      <c r="BB20" s="5"/>
      <c r="BC20" s="6">
        <f t="shared" si="0"/>
        <v>0</v>
      </c>
    </row>
    <row r="21" spans="2:55" ht="12">
      <c r="B21" s="170" t="s">
        <v>103</v>
      </c>
      <c r="C21" s="18"/>
      <c r="E21" s="65">
        <v>0</v>
      </c>
      <c r="F21" s="66">
        <v>0</v>
      </c>
      <c r="G21" s="66">
        <v>0</v>
      </c>
      <c r="H21" s="66">
        <v>0</v>
      </c>
      <c r="I21" s="68">
        <v>0</v>
      </c>
      <c r="J21" s="66">
        <v>0</v>
      </c>
      <c r="K21" s="66">
        <v>0</v>
      </c>
      <c r="L21" s="68">
        <v>0</v>
      </c>
      <c r="M21" s="65">
        <v>0</v>
      </c>
      <c r="N21" s="66">
        <v>0</v>
      </c>
      <c r="O21" s="66">
        <v>0</v>
      </c>
      <c r="P21" s="66">
        <v>0</v>
      </c>
      <c r="Q21" s="68">
        <v>0</v>
      </c>
      <c r="R21" s="66">
        <v>0</v>
      </c>
      <c r="S21" s="66">
        <v>0</v>
      </c>
      <c r="T21" s="68">
        <v>0</v>
      </c>
      <c r="U21" s="65">
        <v>0</v>
      </c>
      <c r="V21" s="66">
        <v>0</v>
      </c>
      <c r="W21" s="66">
        <v>0</v>
      </c>
      <c r="X21" s="66">
        <v>0</v>
      </c>
      <c r="Y21" s="68">
        <v>0</v>
      </c>
      <c r="Z21" s="66">
        <v>0</v>
      </c>
      <c r="AA21" s="66">
        <v>0</v>
      </c>
      <c r="AB21" s="68">
        <v>0</v>
      </c>
      <c r="AC21" s="65">
        <v>0</v>
      </c>
      <c r="AD21" s="66">
        <v>0</v>
      </c>
      <c r="AE21" s="66">
        <v>0</v>
      </c>
      <c r="AF21" s="66">
        <v>1</v>
      </c>
      <c r="AG21" s="68">
        <v>0</v>
      </c>
      <c r="AH21" s="66">
        <v>1</v>
      </c>
      <c r="AI21" s="66">
        <v>0</v>
      </c>
      <c r="AJ21" s="68">
        <v>0</v>
      </c>
      <c r="AK21" s="65">
        <v>0</v>
      </c>
      <c r="AL21" s="66">
        <v>0</v>
      </c>
      <c r="AM21" s="66">
        <v>0</v>
      </c>
      <c r="AN21" s="66">
        <v>0</v>
      </c>
      <c r="AO21" s="68">
        <v>0</v>
      </c>
      <c r="AP21" s="66">
        <v>0</v>
      </c>
      <c r="AQ21" s="66">
        <v>0</v>
      </c>
      <c r="AR21" s="68">
        <v>0</v>
      </c>
      <c r="AS21" s="65">
        <v>0</v>
      </c>
      <c r="AT21" s="66">
        <v>0</v>
      </c>
      <c r="AU21" s="66">
        <v>0</v>
      </c>
      <c r="AV21" s="66">
        <v>0</v>
      </c>
      <c r="AW21" s="68">
        <v>0</v>
      </c>
      <c r="AX21" s="66">
        <v>0</v>
      </c>
      <c r="AY21" s="66">
        <v>0</v>
      </c>
      <c r="AZ21" s="67">
        <v>0</v>
      </c>
      <c r="BA21" s="5"/>
      <c r="BB21" s="5"/>
      <c r="BC21" s="6">
        <f t="shared" si="0"/>
        <v>2</v>
      </c>
    </row>
    <row r="22" spans="2:55" ht="12">
      <c r="B22" s="170" t="s">
        <v>104</v>
      </c>
      <c r="C22" s="18"/>
      <c r="E22" s="65">
        <v>0</v>
      </c>
      <c r="F22" s="66">
        <v>0</v>
      </c>
      <c r="G22" s="66">
        <v>0</v>
      </c>
      <c r="H22" s="66">
        <v>0</v>
      </c>
      <c r="I22" s="68">
        <v>0</v>
      </c>
      <c r="J22" s="66">
        <v>0</v>
      </c>
      <c r="K22" s="66">
        <v>0</v>
      </c>
      <c r="L22" s="68">
        <v>0</v>
      </c>
      <c r="M22" s="65">
        <v>0</v>
      </c>
      <c r="N22" s="66">
        <v>0</v>
      </c>
      <c r="O22" s="66">
        <v>0</v>
      </c>
      <c r="P22" s="66">
        <v>1</v>
      </c>
      <c r="Q22" s="68">
        <v>0</v>
      </c>
      <c r="R22" s="66">
        <v>0</v>
      </c>
      <c r="S22" s="66">
        <v>0</v>
      </c>
      <c r="T22" s="68">
        <v>1</v>
      </c>
      <c r="U22" s="65">
        <v>0</v>
      </c>
      <c r="V22" s="66">
        <v>0</v>
      </c>
      <c r="W22" s="66">
        <v>0</v>
      </c>
      <c r="X22" s="66">
        <v>0</v>
      </c>
      <c r="Y22" s="68">
        <v>0</v>
      </c>
      <c r="Z22" s="66">
        <v>0</v>
      </c>
      <c r="AA22" s="66">
        <v>0</v>
      </c>
      <c r="AB22" s="68">
        <v>0</v>
      </c>
      <c r="AC22" s="65">
        <v>0</v>
      </c>
      <c r="AD22" s="66">
        <v>0</v>
      </c>
      <c r="AE22" s="66">
        <v>0</v>
      </c>
      <c r="AF22" s="66">
        <v>0</v>
      </c>
      <c r="AG22" s="68">
        <v>0</v>
      </c>
      <c r="AH22" s="66">
        <v>0</v>
      </c>
      <c r="AI22" s="66">
        <v>0</v>
      </c>
      <c r="AJ22" s="68">
        <v>1</v>
      </c>
      <c r="AK22" s="65">
        <v>0</v>
      </c>
      <c r="AL22" s="66">
        <v>0</v>
      </c>
      <c r="AM22" s="66">
        <v>0</v>
      </c>
      <c r="AN22" s="66">
        <v>0</v>
      </c>
      <c r="AO22" s="68">
        <v>0</v>
      </c>
      <c r="AP22" s="66">
        <v>0</v>
      </c>
      <c r="AQ22" s="66">
        <v>0</v>
      </c>
      <c r="AR22" s="68">
        <v>1</v>
      </c>
      <c r="AS22" s="65">
        <v>0</v>
      </c>
      <c r="AT22" s="66">
        <v>0</v>
      </c>
      <c r="AU22" s="66">
        <v>0</v>
      </c>
      <c r="AV22" s="66">
        <v>1</v>
      </c>
      <c r="AW22" s="68">
        <v>0</v>
      </c>
      <c r="AX22" s="66">
        <v>1</v>
      </c>
      <c r="AY22" s="66">
        <v>0</v>
      </c>
      <c r="AZ22" s="67">
        <v>1</v>
      </c>
      <c r="BA22" s="5"/>
      <c r="BB22" s="5"/>
      <c r="BC22" s="6">
        <f t="shared" si="0"/>
        <v>7</v>
      </c>
    </row>
    <row r="23" spans="2:55" ht="12">
      <c r="B23" s="170" t="s">
        <v>105</v>
      </c>
      <c r="C23" s="18"/>
      <c r="E23" s="65">
        <v>0</v>
      </c>
      <c r="F23" s="66">
        <v>0</v>
      </c>
      <c r="G23" s="66">
        <v>0</v>
      </c>
      <c r="H23" s="66">
        <v>0</v>
      </c>
      <c r="I23" s="68">
        <v>0</v>
      </c>
      <c r="J23" s="66">
        <v>0</v>
      </c>
      <c r="K23" s="66">
        <v>0</v>
      </c>
      <c r="L23" s="68">
        <v>0</v>
      </c>
      <c r="M23" s="65">
        <v>0</v>
      </c>
      <c r="N23" s="66">
        <v>0</v>
      </c>
      <c r="O23" s="66">
        <v>0</v>
      </c>
      <c r="P23" s="66">
        <v>0</v>
      </c>
      <c r="Q23" s="68">
        <v>0</v>
      </c>
      <c r="R23" s="66">
        <v>0</v>
      </c>
      <c r="S23" s="66">
        <v>0</v>
      </c>
      <c r="T23" s="68">
        <v>0</v>
      </c>
      <c r="U23" s="65">
        <v>0</v>
      </c>
      <c r="V23" s="66">
        <v>0</v>
      </c>
      <c r="W23" s="66">
        <v>0</v>
      </c>
      <c r="X23" s="66">
        <v>0</v>
      </c>
      <c r="Y23" s="68">
        <v>0</v>
      </c>
      <c r="Z23" s="66">
        <v>0</v>
      </c>
      <c r="AA23" s="66">
        <v>0</v>
      </c>
      <c r="AB23" s="68">
        <v>0</v>
      </c>
      <c r="AC23" s="65">
        <v>0</v>
      </c>
      <c r="AD23" s="66">
        <v>0</v>
      </c>
      <c r="AE23" s="66">
        <v>0</v>
      </c>
      <c r="AF23" s="66">
        <v>0</v>
      </c>
      <c r="AG23" s="68">
        <v>0</v>
      </c>
      <c r="AH23" s="66">
        <v>0</v>
      </c>
      <c r="AI23" s="66">
        <v>0</v>
      </c>
      <c r="AJ23" s="68">
        <v>0</v>
      </c>
      <c r="AK23" s="65">
        <v>0</v>
      </c>
      <c r="AL23" s="66">
        <v>1</v>
      </c>
      <c r="AM23" s="66">
        <v>0</v>
      </c>
      <c r="AN23" s="66">
        <v>1</v>
      </c>
      <c r="AO23" s="68">
        <v>0</v>
      </c>
      <c r="AP23" s="66">
        <v>1</v>
      </c>
      <c r="AQ23" s="66">
        <v>0</v>
      </c>
      <c r="AR23" s="68">
        <v>0</v>
      </c>
      <c r="AS23" s="65">
        <v>0</v>
      </c>
      <c r="AT23" s="66">
        <v>1</v>
      </c>
      <c r="AU23" s="66">
        <v>0</v>
      </c>
      <c r="AV23" s="66">
        <v>0</v>
      </c>
      <c r="AW23" s="68">
        <v>0</v>
      </c>
      <c r="AX23" s="66">
        <v>1</v>
      </c>
      <c r="AY23" s="66">
        <v>0</v>
      </c>
      <c r="AZ23" s="67">
        <v>0</v>
      </c>
      <c r="BA23" s="5"/>
      <c r="BB23" s="5"/>
      <c r="BC23" s="6">
        <f t="shared" si="0"/>
        <v>5</v>
      </c>
    </row>
    <row r="24" spans="2:55" ht="12">
      <c r="B24" s="170" t="s">
        <v>106</v>
      </c>
      <c r="C24" s="18"/>
      <c r="E24" s="113">
        <v>0</v>
      </c>
      <c r="F24" s="114">
        <v>0</v>
      </c>
      <c r="G24" s="114">
        <v>0</v>
      </c>
      <c r="H24" s="114">
        <v>0</v>
      </c>
      <c r="I24" s="115">
        <v>0</v>
      </c>
      <c r="J24" s="114">
        <v>0</v>
      </c>
      <c r="K24" s="114">
        <v>0</v>
      </c>
      <c r="L24" s="115">
        <v>0</v>
      </c>
      <c r="M24" s="113">
        <v>0</v>
      </c>
      <c r="N24" s="114">
        <v>0</v>
      </c>
      <c r="O24" s="114">
        <v>0</v>
      </c>
      <c r="P24" s="114">
        <v>0</v>
      </c>
      <c r="Q24" s="115">
        <v>0</v>
      </c>
      <c r="R24" s="114">
        <v>0</v>
      </c>
      <c r="S24" s="114">
        <v>0</v>
      </c>
      <c r="T24" s="115">
        <v>1</v>
      </c>
      <c r="U24" s="113">
        <v>0</v>
      </c>
      <c r="V24" s="114">
        <v>0</v>
      </c>
      <c r="W24" s="114">
        <v>0</v>
      </c>
      <c r="X24" s="114">
        <v>0</v>
      </c>
      <c r="Y24" s="115">
        <v>0</v>
      </c>
      <c r="Z24" s="114">
        <v>0</v>
      </c>
      <c r="AA24" s="114">
        <v>0</v>
      </c>
      <c r="AB24" s="115">
        <v>0</v>
      </c>
      <c r="AC24" s="113">
        <v>0</v>
      </c>
      <c r="AD24" s="114">
        <v>0</v>
      </c>
      <c r="AE24" s="114">
        <v>0</v>
      </c>
      <c r="AF24" s="114">
        <v>1</v>
      </c>
      <c r="AG24" s="115">
        <v>0</v>
      </c>
      <c r="AH24" s="114">
        <v>0</v>
      </c>
      <c r="AI24" s="114">
        <v>0</v>
      </c>
      <c r="AJ24" s="115">
        <v>0</v>
      </c>
      <c r="AK24" s="113">
        <v>0</v>
      </c>
      <c r="AL24" s="114">
        <v>0</v>
      </c>
      <c r="AM24" s="114">
        <v>0</v>
      </c>
      <c r="AN24" s="114">
        <v>0</v>
      </c>
      <c r="AO24" s="115">
        <v>0</v>
      </c>
      <c r="AP24" s="114">
        <v>0</v>
      </c>
      <c r="AQ24" s="114">
        <v>0</v>
      </c>
      <c r="AR24" s="115">
        <v>0</v>
      </c>
      <c r="AS24" s="113">
        <v>0</v>
      </c>
      <c r="AT24" s="114">
        <v>0</v>
      </c>
      <c r="AU24" s="114">
        <v>1</v>
      </c>
      <c r="AV24" s="114">
        <v>1</v>
      </c>
      <c r="AW24" s="115">
        <v>0</v>
      </c>
      <c r="AX24" s="114">
        <v>0</v>
      </c>
      <c r="AY24" s="114">
        <v>0</v>
      </c>
      <c r="AZ24" s="109">
        <v>0</v>
      </c>
      <c r="BA24" s="5"/>
      <c r="BB24" s="5"/>
      <c r="BC24" s="6">
        <f t="shared" si="0"/>
        <v>4</v>
      </c>
    </row>
    <row r="25" spans="2:55" ht="12.75" thickBot="1">
      <c r="B25" s="170" t="s">
        <v>107</v>
      </c>
      <c r="C25" s="18"/>
      <c r="E25" s="74">
        <v>0</v>
      </c>
      <c r="F25" s="75">
        <v>0</v>
      </c>
      <c r="G25" s="75">
        <v>0</v>
      </c>
      <c r="H25" s="75">
        <v>0</v>
      </c>
      <c r="I25" s="77">
        <v>0</v>
      </c>
      <c r="J25" s="75">
        <v>0</v>
      </c>
      <c r="K25" s="75">
        <v>0</v>
      </c>
      <c r="L25" s="77">
        <v>0</v>
      </c>
      <c r="M25" s="74">
        <v>0</v>
      </c>
      <c r="N25" s="75">
        <v>0</v>
      </c>
      <c r="O25" s="75">
        <v>0</v>
      </c>
      <c r="P25" s="75">
        <v>0</v>
      </c>
      <c r="Q25" s="77">
        <v>0</v>
      </c>
      <c r="R25" s="75">
        <v>0</v>
      </c>
      <c r="S25" s="75">
        <v>0</v>
      </c>
      <c r="T25" s="77">
        <v>1</v>
      </c>
      <c r="U25" s="74">
        <v>0</v>
      </c>
      <c r="V25" s="75">
        <v>0</v>
      </c>
      <c r="W25" s="75">
        <v>0</v>
      </c>
      <c r="X25" s="75">
        <v>0</v>
      </c>
      <c r="Y25" s="77">
        <v>0</v>
      </c>
      <c r="Z25" s="75">
        <v>0</v>
      </c>
      <c r="AA25" s="75">
        <v>0</v>
      </c>
      <c r="AB25" s="77">
        <v>1</v>
      </c>
      <c r="AC25" s="74">
        <v>0</v>
      </c>
      <c r="AD25" s="75">
        <v>0</v>
      </c>
      <c r="AE25" s="75">
        <v>0</v>
      </c>
      <c r="AF25" s="75">
        <v>1</v>
      </c>
      <c r="AG25" s="77">
        <v>0</v>
      </c>
      <c r="AH25" s="75">
        <v>1</v>
      </c>
      <c r="AI25" s="75">
        <v>0</v>
      </c>
      <c r="AJ25" s="77">
        <v>1</v>
      </c>
      <c r="AK25" s="74">
        <v>0</v>
      </c>
      <c r="AL25" s="75">
        <v>0</v>
      </c>
      <c r="AM25" s="75">
        <v>0</v>
      </c>
      <c r="AN25" s="75">
        <v>1</v>
      </c>
      <c r="AO25" s="77">
        <v>0</v>
      </c>
      <c r="AP25" s="75">
        <v>0</v>
      </c>
      <c r="AQ25" s="75">
        <v>0</v>
      </c>
      <c r="AR25" s="77">
        <v>0</v>
      </c>
      <c r="AS25" s="74">
        <v>0</v>
      </c>
      <c r="AT25" s="75">
        <v>0</v>
      </c>
      <c r="AU25" s="75">
        <v>0</v>
      </c>
      <c r="AV25" s="75">
        <v>0</v>
      </c>
      <c r="AW25" s="77">
        <v>0</v>
      </c>
      <c r="AX25" s="75">
        <v>0</v>
      </c>
      <c r="AY25" s="75">
        <v>0</v>
      </c>
      <c r="AZ25" s="76">
        <v>0</v>
      </c>
      <c r="BA25" s="110"/>
      <c r="BB25" s="5"/>
      <c r="BC25" s="6">
        <f t="shared" si="0"/>
        <v>6</v>
      </c>
    </row>
    <row r="26" spans="3:54" ht="12.75" thickBot="1">
      <c r="C26" s="18"/>
      <c r="AF26"/>
      <c r="AZ26" s="224"/>
      <c r="BA26" s="3"/>
      <c r="BB26" s="3"/>
    </row>
    <row r="27" spans="3:55" ht="15.75" thickBot="1">
      <c r="C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22" t="s">
        <v>37</v>
      </c>
      <c r="BB27" s="138" t="s">
        <v>73</v>
      </c>
      <c r="BC27" s="105">
        <f>SUM(BC6:BC25)</f>
        <v>65</v>
      </c>
    </row>
    <row r="28" spans="2:55" ht="15">
      <c r="B28" s="14" t="s">
        <v>38</v>
      </c>
      <c r="C28" s="18"/>
      <c r="E28" s="78">
        <f aca="true" t="shared" si="1" ref="E28:AZ28">COUNT(E6:E25)</f>
        <v>20</v>
      </c>
      <c r="F28" s="79">
        <f t="shared" si="1"/>
        <v>20</v>
      </c>
      <c r="G28" s="79">
        <f t="shared" si="1"/>
        <v>20</v>
      </c>
      <c r="H28" s="79">
        <f t="shared" si="1"/>
        <v>20</v>
      </c>
      <c r="I28" s="79">
        <f t="shared" si="1"/>
        <v>20</v>
      </c>
      <c r="J28" s="79">
        <f t="shared" si="1"/>
        <v>20</v>
      </c>
      <c r="K28" s="79">
        <f t="shared" si="1"/>
        <v>20</v>
      </c>
      <c r="L28" s="79">
        <f t="shared" si="1"/>
        <v>20</v>
      </c>
      <c r="M28" s="79">
        <f t="shared" si="1"/>
        <v>20</v>
      </c>
      <c r="N28" s="79">
        <f t="shared" si="1"/>
        <v>20</v>
      </c>
      <c r="O28" s="79">
        <f t="shared" si="1"/>
        <v>20</v>
      </c>
      <c r="P28" s="79">
        <f t="shared" si="1"/>
        <v>20</v>
      </c>
      <c r="Q28" s="79">
        <f t="shared" si="1"/>
        <v>20</v>
      </c>
      <c r="R28" s="79">
        <f t="shared" si="1"/>
        <v>20</v>
      </c>
      <c r="S28" s="79">
        <f t="shared" si="1"/>
        <v>20</v>
      </c>
      <c r="T28" s="79">
        <f t="shared" si="1"/>
        <v>20</v>
      </c>
      <c r="U28" s="79">
        <f t="shared" si="1"/>
        <v>20</v>
      </c>
      <c r="V28" s="79">
        <f t="shared" si="1"/>
        <v>20</v>
      </c>
      <c r="W28" s="79">
        <f t="shared" si="1"/>
        <v>20</v>
      </c>
      <c r="X28" s="79">
        <f t="shared" si="1"/>
        <v>20</v>
      </c>
      <c r="Y28" s="79">
        <f t="shared" si="1"/>
        <v>20</v>
      </c>
      <c r="Z28" s="79">
        <f t="shared" si="1"/>
        <v>20</v>
      </c>
      <c r="AA28" s="79">
        <f t="shared" si="1"/>
        <v>20</v>
      </c>
      <c r="AB28" s="79">
        <f t="shared" si="1"/>
        <v>20</v>
      </c>
      <c r="AC28" s="79">
        <f t="shared" si="1"/>
        <v>20</v>
      </c>
      <c r="AD28" s="79">
        <f t="shared" si="1"/>
        <v>20</v>
      </c>
      <c r="AE28" s="79">
        <f t="shared" si="1"/>
        <v>20</v>
      </c>
      <c r="AF28" s="79">
        <f t="shared" si="1"/>
        <v>20</v>
      </c>
      <c r="AG28" s="79">
        <f t="shared" si="1"/>
        <v>20</v>
      </c>
      <c r="AH28" s="79">
        <f t="shared" si="1"/>
        <v>20</v>
      </c>
      <c r="AI28" s="79">
        <f t="shared" si="1"/>
        <v>20</v>
      </c>
      <c r="AJ28" s="79">
        <f t="shared" si="1"/>
        <v>20</v>
      </c>
      <c r="AK28" s="79">
        <f t="shared" si="1"/>
        <v>20</v>
      </c>
      <c r="AL28" s="79">
        <f t="shared" si="1"/>
        <v>20</v>
      </c>
      <c r="AM28" s="79">
        <f t="shared" si="1"/>
        <v>20</v>
      </c>
      <c r="AN28" s="79">
        <f t="shared" si="1"/>
        <v>20</v>
      </c>
      <c r="AO28" s="79">
        <f t="shared" si="1"/>
        <v>20</v>
      </c>
      <c r="AP28" s="79">
        <f t="shared" si="1"/>
        <v>20</v>
      </c>
      <c r="AQ28" s="79">
        <f t="shared" si="1"/>
        <v>20</v>
      </c>
      <c r="AR28" s="79">
        <f t="shared" si="1"/>
        <v>20</v>
      </c>
      <c r="AS28" s="79">
        <f t="shared" si="1"/>
        <v>20</v>
      </c>
      <c r="AT28" s="79">
        <f t="shared" si="1"/>
        <v>20</v>
      </c>
      <c r="AU28" s="79">
        <f t="shared" si="1"/>
        <v>20</v>
      </c>
      <c r="AV28" s="79">
        <f t="shared" si="1"/>
        <v>20</v>
      </c>
      <c r="AW28" s="79">
        <f t="shared" si="1"/>
        <v>20</v>
      </c>
      <c r="AX28" s="79">
        <f t="shared" si="1"/>
        <v>20</v>
      </c>
      <c r="AY28" s="79">
        <f t="shared" si="1"/>
        <v>20</v>
      </c>
      <c r="AZ28" s="80">
        <f t="shared" si="1"/>
        <v>20</v>
      </c>
      <c r="BA28" s="23">
        <f>SUM(E28:AZ28)</f>
        <v>960</v>
      </c>
      <c r="BB28" s="138" t="s">
        <v>74</v>
      </c>
      <c r="BC28" s="24">
        <f>AVERAGE(BC6:BC25)</f>
        <v>3.25</v>
      </c>
    </row>
    <row r="29" spans="2:55" ht="15">
      <c r="B29" s="14" t="s">
        <v>39</v>
      </c>
      <c r="C29" s="18"/>
      <c r="E29" s="54">
        <f aca="true" t="shared" si="2" ref="E29:AZ29">AVERAGE(E6:E25)</f>
        <v>0</v>
      </c>
      <c r="F29" s="55">
        <f t="shared" si="2"/>
        <v>0</v>
      </c>
      <c r="G29" s="55">
        <f t="shared" si="2"/>
        <v>0</v>
      </c>
      <c r="H29" s="55">
        <f t="shared" si="2"/>
        <v>0</v>
      </c>
      <c r="I29" s="55">
        <f t="shared" si="2"/>
        <v>0</v>
      </c>
      <c r="J29" s="55">
        <f t="shared" si="2"/>
        <v>0</v>
      </c>
      <c r="K29" s="55">
        <f t="shared" si="2"/>
        <v>0</v>
      </c>
      <c r="L29" s="55">
        <f t="shared" si="2"/>
        <v>0</v>
      </c>
      <c r="M29" s="55">
        <f t="shared" si="2"/>
        <v>0</v>
      </c>
      <c r="N29" s="55">
        <f t="shared" si="2"/>
        <v>0</v>
      </c>
      <c r="O29" s="55">
        <f t="shared" si="2"/>
        <v>0</v>
      </c>
      <c r="P29" s="55">
        <f t="shared" si="2"/>
        <v>0.05</v>
      </c>
      <c r="Q29" s="55">
        <f t="shared" si="2"/>
        <v>0</v>
      </c>
      <c r="R29" s="55">
        <f t="shared" si="2"/>
        <v>0</v>
      </c>
      <c r="S29" s="55">
        <f t="shared" si="2"/>
        <v>0</v>
      </c>
      <c r="T29" s="55">
        <f t="shared" si="2"/>
        <v>0.15</v>
      </c>
      <c r="U29" s="55">
        <f t="shared" si="2"/>
        <v>0</v>
      </c>
      <c r="V29" s="55">
        <f t="shared" si="2"/>
        <v>0</v>
      </c>
      <c r="W29" s="55">
        <f t="shared" si="2"/>
        <v>0</v>
      </c>
      <c r="X29" s="55">
        <f t="shared" si="2"/>
        <v>0</v>
      </c>
      <c r="Y29" s="55">
        <f t="shared" si="2"/>
        <v>0</v>
      </c>
      <c r="Z29" s="55">
        <f t="shared" si="2"/>
        <v>0</v>
      </c>
      <c r="AA29" s="55">
        <f t="shared" si="2"/>
        <v>0</v>
      </c>
      <c r="AB29" s="55">
        <f t="shared" si="2"/>
        <v>0.1</v>
      </c>
      <c r="AC29" s="55">
        <f t="shared" si="2"/>
        <v>0</v>
      </c>
      <c r="AD29" s="55">
        <f t="shared" si="2"/>
        <v>0.2</v>
      </c>
      <c r="AE29" s="55">
        <f t="shared" si="2"/>
        <v>0</v>
      </c>
      <c r="AF29" s="55">
        <f t="shared" si="2"/>
        <v>0.25</v>
      </c>
      <c r="AG29" s="55">
        <f t="shared" si="2"/>
        <v>0</v>
      </c>
      <c r="AH29" s="55">
        <f t="shared" si="2"/>
        <v>0.35</v>
      </c>
      <c r="AI29" s="55">
        <f t="shared" si="2"/>
        <v>0</v>
      </c>
      <c r="AJ29" s="55">
        <f t="shared" si="2"/>
        <v>0.15</v>
      </c>
      <c r="AK29" s="55">
        <f t="shared" si="2"/>
        <v>0</v>
      </c>
      <c r="AL29" s="55">
        <f t="shared" si="2"/>
        <v>0.15</v>
      </c>
      <c r="AM29" s="55">
        <f t="shared" si="2"/>
        <v>0</v>
      </c>
      <c r="AN29" s="55">
        <f t="shared" si="2"/>
        <v>0.25</v>
      </c>
      <c r="AO29" s="55">
        <f t="shared" si="2"/>
        <v>0</v>
      </c>
      <c r="AP29" s="55">
        <f t="shared" si="2"/>
        <v>0.4</v>
      </c>
      <c r="AQ29" s="55">
        <f t="shared" si="2"/>
        <v>0</v>
      </c>
      <c r="AR29" s="55">
        <f t="shared" si="2"/>
        <v>0.2</v>
      </c>
      <c r="AS29" s="55">
        <f t="shared" si="2"/>
        <v>0</v>
      </c>
      <c r="AT29" s="55">
        <f t="shared" si="2"/>
        <v>0.15</v>
      </c>
      <c r="AU29" s="55">
        <f t="shared" si="2"/>
        <v>0.05</v>
      </c>
      <c r="AV29" s="55">
        <f t="shared" si="2"/>
        <v>0.2</v>
      </c>
      <c r="AW29" s="55">
        <f t="shared" si="2"/>
        <v>0.05</v>
      </c>
      <c r="AX29" s="55">
        <f t="shared" si="2"/>
        <v>0.3</v>
      </c>
      <c r="AY29" s="55">
        <f t="shared" si="2"/>
        <v>0.05</v>
      </c>
      <c r="AZ29" s="56">
        <f t="shared" si="2"/>
        <v>0.2</v>
      </c>
      <c r="BA29" s="53">
        <f>AVERAGE(E6:AZ25)</f>
        <v>0.06770833333333333</v>
      </c>
      <c r="BB29" s="138" t="s">
        <v>11</v>
      </c>
      <c r="BC29" s="24" t="e">
        <f>_XLL.STATSTDDEV(BC6:BC25)</f>
        <v>#NAME?</v>
      </c>
    </row>
    <row r="30" spans="2:55" ht="15">
      <c r="B30" s="14" t="s">
        <v>40</v>
      </c>
      <c r="C30" s="18"/>
      <c r="E30" s="54">
        <f aca="true" t="shared" si="3" ref="E30:AZ30">STDEV(E6:E25)</f>
        <v>0</v>
      </c>
      <c r="F30" s="55">
        <f t="shared" si="3"/>
        <v>0</v>
      </c>
      <c r="G30" s="55">
        <f t="shared" si="3"/>
        <v>0</v>
      </c>
      <c r="H30" s="55">
        <f t="shared" si="3"/>
        <v>0</v>
      </c>
      <c r="I30" s="55">
        <f t="shared" si="3"/>
        <v>0</v>
      </c>
      <c r="J30" s="55">
        <f t="shared" si="3"/>
        <v>0</v>
      </c>
      <c r="K30" s="55">
        <f t="shared" si="3"/>
        <v>0</v>
      </c>
      <c r="L30" s="55">
        <f t="shared" si="3"/>
        <v>0</v>
      </c>
      <c r="M30" s="55">
        <f t="shared" si="3"/>
        <v>0</v>
      </c>
      <c r="N30" s="55">
        <f t="shared" si="3"/>
        <v>0</v>
      </c>
      <c r="O30" s="55">
        <f t="shared" si="3"/>
        <v>0</v>
      </c>
      <c r="P30" s="55">
        <f t="shared" si="3"/>
        <v>0.22360679774997896</v>
      </c>
      <c r="Q30" s="55">
        <f t="shared" si="3"/>
        <v>0</v>
      </c>
      <c r="R30" s="55">
        <f t="shared" si="3"/>
        <v>0</v>
      </c>
      <c r="S30" s="55">
        <f t="shared" si="3"/>
        <v>0</v>
      </c>
      <c r="T30" s="55">
        <f t="shared" si="3"/>
        <v>0.36634754853252327</v>
      </c>
      <c r="U30" s="55">
        <f t="shared" si="3"/>
        <v>0</v>
      </c>
      <c r="V30" s="55">
        <f t="shared" si="3"/>
        <v>0</v>
      </c>
      <c r="W30" s="55">
        <f t="shared" si="3"/>
        <v>0</v>
      </c>
      <c r="X30" s="55">
        <f t="shared" si="3"/>
        <v>0</v>
      </c>
      <c r="Y30" s="55">
        <f t="shared" si="3"/>
        <v>0</v>
      </c>
      <c r="Z30" s="55">
        <f t="shared" si="3"/>
        <v>0</v>
      </c>
      <c r="AA30" s="55">
        <f t="shared" si="3"/>
        <v>0</v>
      </c>
      <c r="AB30" s="55">
        <f t="shared" si="3"/>
        <v>0.30779350562554625</v>
      </c>
      <c r="AC30" s="55">
        <f t="shared" si="3"/>
        <v>0</v>
      </c>
      <c r="AD30" s="55">
        <f t="shared" si="3"/>
        <v>0.41039134083406165</v>
      </c>
      <c r="AE30" s="55">
        <f t="shared" si="3"/>
        <v>0</v>
      </c>
      <c r="AF30" s="55">
        <f t="shared" si="3"/>
        <v>0.4442616583193193</v>
      </c>
      <c r="AG30" s="55">
        <f t="shared" si="3"/>
        <v>0</v>
      </c>
      <c r="AH30" s="55">
        <f t="shared" si="3"/>
        <v>0.4893604849295929</v>
      </c>
      <c r="AI30" s="55">
        <f t="shared" si="3"/>
        <v>0</v>
      </c>
      <c r="AJ30" s="55">
        <f t="shared" si="3"/>
        <v>0.36634754853252327</v>
      </c>
      <c r="AK30" s="55">
        <f t="shared" si="3"/>
        <v>0</v>
      </c>
      <c r="AL30" s="55">
        <f t="shared" si="3"/>
        <v>0.36634754853252327</v>
      </c>
      <c r="AM30" s="55">
        <f t="shared" si="3"/>
        <v>0</v>
      </c>
      <c r="AN30" s="55">
        <f t="shared" si="3"/>
        <v>0.4442616583193193</v>
      </c>
      <c r="AO30" s="55">
        <f t="shared" si="3"/>
        <v>0</v>
      </c>
      <c r="AP30" s="55">
        <f t="shared" si="3"/>
        <v>0.5026246899500346</v>
      </c>
      <c r="AQ30" s="55">
        <f t="shared" si="3"/>
        <v>0</v>
      </c>
      <c r="AR30" s="55">
        <f t="shared" si="3"/>
        <v>0.41039134083406165</v>
      </c>
      <c r="AS30" s="55">
        <f t="shared" si="3"/>
        <v>0</v>
      </c>
      <c r="AT30" s="55">
        <f t="shared" si="3"/>
        <v>0.36634754853252327</v>
      </c>
      <c r="AU30" s="55">
        <f t="shared" si="3"/>
        <v>0.22360679774997896</v>
      </c>
      <c r="AV30" s="55">
        <f t="shared" si="3"/>
        <v>0.41039134083406165</v>
      </c>
      <c r="AW30" s="55">
        <f t="shared" si="3"/>
        <v>0.22360679774997896</v>
      </c>
      <c r="AX30" s="55">
        <f t="shared" si="3"/>
        <v>0.47016234598162726</v>
      </c>
      <c r="AY30" s="55">
        <f t="shared" si="3"/>
        <v>0.22360679774997896</v>
      </c>
      <c r="AZ30" s="56">
        <f t="shared" si="3"/>
        <v>0.41039134083406165</v>
      </c>
      <c r="BA30" s="53">
        <f>STDEV(E6:AZ25)</f>
        <v>0.2513756901012142</v>
      </c>
      <c r="BB30" s="5"/>
      <c r="BC30" s="24"/>
    </row>
    <row r="31" spans="2:55" ht="15.75" thickBot="1">
      <c r="B31" s="14" t="s">
        <v>41</v>
      </c>
      <c r="C31" s="18"/>
      <c r="E31" s="57">
        <f aca="true" t="shared" si="4" ref="E31:AZ31">MODE(E6:E25)</f>
        <v>0</v>
      </c>
      <c r="F31" s="58">
        <f t="shared" si="4"/>
        <v>0</v>
      </c>
      <c r="G31" s="58">
        <f t="shared" si="4"/>
        <v>0</v>
      </c>
      <c r="H31" s="58">
        <f t="shared" si="4"/>
        <v>0</v>
      </c>
      <c r="I31" s="58">
        <f t="shared" si="4"/>
        <v>0</v>
      </c>
      <c r="J31" s="58">
        <f t="shared" si="4"/>
        <v>0</v>
      </c>
      <c r="K31" s="58">
        <f t="shared" si="4"/>
        <v>0</v>
      </c>
      <c r="L31" s="58">
        <f t="shared" si="4"/>
        <v>0</v>
      </c>
      <c r="M31" s="58">
        <f t="shared" si="4"/>
        <v>0</v>
      </c>
      <c r="N31" s="58">
        <f t="shared" si="4"/>
        <v>0</v>
      </c>
      <c r="O31" s="58">
        <f t="shared" si="4"/>
        <v>0</v>
      </c>
      <c r="P31" s="58">
        <f t="shared" si="4"/>
        <v>0</v>
      </c>
      <c r="Q31" s="58">
        <f t="shared" si="4"/>
        <v>0</v>
      </c>
      <c r="R31" s="58">
        <f t="shared" si="4"/>
        <v>0</v>
      </c>
      <c r="S31" s="58">
        <f t="shared" si="4"/>
        <v>0</v>
      </c>
      <c r="T31" s="58">
        <f t="shared" si="4"/>
        <v>0</v>
      </c>
      <c r="U31" s="58">
        <f t="shared" si="4"/>
        <v>0</v>
      </c>
      <c r="V31" s="58">
        <f t="shared" si="4"/>
        <v>0</v>
      </c>
      <c r="W31" s="58">
        <f t="shared" si="4"/>
        <v>0</v>
      </c>
      <c r="X31" s="58">
        <f t="shared" si="4"/>
        <v>0</v>
      </c>
      <c r="Y31" s="58">
        <f t="shared" si="4"/>
        <v>0</v>
      </c>
      <c r="Z31" s="58">
        <f t="shared" si="4"/>
        <v>0</v>
      </c>
      <c r="AA31" s="58">
        <f t="shared" si="4"/>
        <v>0</v>
      </c>
      <c r="AB31" s="58">
        <f t="shared" si="4"/>
        <v>0</v>
      </c>
      <c r="AC31" s="58">
        <f t="shared" si="4"/>
        <v>0</v>
      </c>
      <c r="AD31" s="58">
        <f t="shared" si="4"/>
        <v>0</v>
      </c>
      <c r="AE31" s="58">
        <f t="shared" si="4"/>
        <v>0</v>
      </c>
      <c r="AF31" s="58">
        <f t="shared" si="4"/>
        <v>0</v>
      </c>
      <c r="AG31" s="58">
        <f t="shared" si="4"/>
        <v>0</v>
      </c>
      <c r="AH31" s="58">
        <f t="shared" si="4"/>
        <v>0</v>
      </c>
      <c r="AI31" s="58">
        <f t="shared" si="4"/>
        <v>0</v>
      </c>
      <c r="AJ31" s="58">
        <f t="shared" si="4"/>
        <v>0</v>
      </c>
      <c r="AK31" s="58">
        <f t="shared" si="4"/>
        <v>0</v>
      </c>
      <c r="AL31" s="58">
        <f t="shared" si="4"/>
        <v>0</v>
      </c>
      <c r="AM31" s="58">
        <f t="shared" si="4"/>
        <v>0</v>
      </c>
      <c r="AN31" s="58">
        <f t="shared" si="4"/>
        <v>0</v>
      </c>
      <c r="AO31" s="58">
        <f t="shared" si="4"/>
        <v>0</v>
      </c>
      <c r="AP31" s="58">
        <f t="shared" si="4"/>
        <v>0</v>
      </c>
      <c r="AQ31" s="58">
        <f t="shared" si="4"/>
        <v>0</v>
      </c>
      <c r="AR31" s="58">
        <f t="shared" si="4"/>
        <v>0</v>
      </c>
      <c r="AS31" s="58">
        <f t="shared" si="4"/>
        <v>0</v>
      </c>
      <c r="AT31" s="58">
        <f t="shared" si="4"/>
        <v>0</v>
      </c>
      <c r="AU31" s="58">
        <f t="shared" si="4"/>
        <v>0</v>
      </c>
      <c r="AV31" s="58">
        <f t="shared" si="4"/>
        <v>0</v>
      </c>
      <c r="AW31" s="58">
        <f t="shared" si="4"/>
        <v>0</v>
      </c>
      <c r="AX31" s="58">
        <f t="shared" si="4"/>
        <v>0</v>
      </c>
      <c r="AY31" s="58">
        <f t="shared" si="4"/>
        <v>0</v>
      </c>
      <c r="AZ31" s="59">
        <f t="shared" si="4"/>
        <v>0</v>
      </c>
      <c r="BA31" s="53">
        <f>MODE(E6:AZ25)</f>
        <v>0</v>
      </c>
      <c r="BB31" s="5"/>
      <c r="BC31" s="24"/>
    </row>
    <row r="32" spans="2:55" ht="15">
      <c r="B32" s="14"/>
      <c r="C32" s="18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11"/>
      <c r="BB32" s="5"/>
      <c r="BC32" s="24"/>
    </row>
    <row r="33" spans="3:55" ht="12">
      <c r="C33" s="18"/>
      <c r="AF33"/>
      <c r="BA33" s="5"/>
      <c r="BB33" s="5"/>
      <c r="BC33" s="8"/>
    </row>
    <row r="34" spans="3:55" ht="12">
      <c r="C34" s="18"/>
      <c r="AF34"/>
      <c r="BA34" s="3"/>
      <c r="BB34" s="5"/>
      <c r="BC34" s="8"/>
    </row>
    <row r="35" spans="1:55" ht="12.75" thickBot="1">
      <c r="A35" s="9"/>
      <c r="B35" s="10"/>
      <c r="C35" s="9"/>
      <c r="D35" s="1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2"/>
      <c r="BB35" s="12"/>
      <c r="BC35" s="13"/>
    </row>
    <row r="36" spans="1:55" ht="15.75" thickTop="1">
      <c r="A36" s="8"/>
      <c r="B36" s="25"/>
      <c r="C36" s="8"/>
      <c r="D36" s="2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267" t="s">
        <v>70</v>
      </c>
      <c r="AQ36" s="267"/>
      <c r="AR36" s="267"/>
      <c r="AS36" s="267"/>
      <c r="AT36" s="267"/>
      <c r="AU36" s="267"/>
      <c r="AV36" s="8"/>
      <c r="AW36" s="8"/>
      <c r="AX36" s="8"/>
      <c r="AY36" s="8"/>
      <c r="AZ36" s="8"/>
      <c r="BA36" s="27"/>
      <c r="BB36" s="27"/>
      <c r="BC36" s="28"/>
    </row>
    <row r="37" spans="1:55" ht="15">
      <c r="A37" s="8"/>
      <c r="B37" s="25" t="str">
        <f>B1</f>
        <v>Trial #2: 6 Weeks Lower Jaw</v>
      </c>
      <c r="C37" s="8"/>
      <c r="D37" s="2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24"/>
      <c r="AQ37" s="24"/>
      <c r="AR37" s="24"/>
      <c r="AS37" s="24"/>
      <c r="AT37" s="24"/>
      <c r="AU37" s="24"/>
      <c r="AV37" s="8"/>
      <c r="AW37" s="8"/>
      <c r="AX37" s="8"/>
      <c r="AY37" s="8"/>
      <c r="AZ37" s="8"/>
      <c r="BA37" s="27"/>
      <c r="BB37" s="27"/>
      <c r="BC37" s="28"/>
    </row>
    <row r="38" spans="1:55" ht="12">
      <c r="A38" s="8"/>
      <c r="B38" s="25"/>
      <c r="C38" s="8"/>
      <c r="D38" s="2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27"/>
      <c r="BB38" s="27"/>
      <c r="BC38" s="28"/>
    </row>
    <row r="39" spans="1:55" ht="12.75" thickBot="1">
      <c r="A39" s="8"/>
      <c r="B39" s="2" t="s">
        <v>42</v>
      </c>
      <c r="C39" s="8"/>
      <c r="D39" s="26"/>
      <c r="E39" s="249">
        <v>40411</v>
      </c>
      <c r="F39" s="249"/>
      <c r="G39" s="249"/>
      <c r="H39" s="249"/>
      <c r="I39" s="249"/>
      <c r="J39" s="249"/>
      <c r="K39" s="249"/>
      <c r="L39" s="249"/>
      <c r="M39" s="247">
        <v>40418</v>
      </c>
      <c r="N39" s="248"/>
      <c r="O39" s="248"/>
      <c r="P39" s="248"/>
      <c r="Q39" s="248"/>
      <c r="R39" s="248"/>
      <c r="S39" s="248"/>
      <c r="T39" s="248"/>
      <c r="U39" s="247">
        <v>40425</v>
      </c>
      <c r="V39" s="248"/>
      <c r="W39" s="248"/>
      <c r="X39" s="248"/>
      <c r="Y39" s="248"/>
      <c r="Z39" s="248"/>
      <c r="AA39" s="248"/>
      <c r="AB39" s="248"/>
      <c r="AC39" s="247">
        <v>40432</v>
      </c>
      <c r="AD39" s="248"/>
      <c r="AE39" s="248"/>
      <c r="AF39" s="248"/>
      <c r="AG39" s="248"/>
      <c r="AH39" s="248"/>
      <c r="AI39" s="248"/>
      <c r="AJ39" s="248"/>
      <c r="AK39" s="249">
        <v>40439</v>
      </c>
      <c r="AL39" s="249"/>
      <c r="AM39" s="249"/>
      <c r="AN39" s="249"/>
      <c r="AO39" s="249"/>
      <c r="AP39" s="249"/>
      <c r="AQ39" s="249"/>
      <c r="AR39" s="249"/>
      <c r="AS39" s="249">
        <v>40446</v>
      </c>
      <c r="AT39" s="249"/>
      <c r="AU39" s="249"/>
      <c r="AV39" s="249"/>
      <c r="AW39" s="249"/>
      <c r="AX39" s="249"/>
      <c r="AY39" s="249"/>
      <c r="AZ39" s="249"/>
      <c r="BA39" s="27"/>
      <c r="BB39" s="27"/>
      <c r="BC39" s="28"/>
    </row>
    <row r="40" spans="1:55" ht="12.75" thickBot="1">
      <c r="A40" s="8"/>
      <c r="C40" s="8"/>
      <c r="D40" s="26"/>
      <c r="E40" s="268" t="s">
        <v>13</v>
      </c>
      <c r="F40" s="269"/>
      <c r="G40" s="269"/>
      <c r="H40" s="269"/>
      <c r="I40" s="269"/>
      <c r="J40" s="269"/>
      <c r="K40" s="269"/>
      <c r="L40" s="270"/>
      <c r="M40" s="268" t="s">
        <v>13</v>
      </c>
      <c r="N40" s="269"/>
      <c r="O40" s="269"/>
      <c r="P40" s="269"/>
      <c r="Q40" s="269"/>
      <c r="R40" s="269"/>
      <c r="S40" s="269"/>
      <c r="T40" s="270"/>
      <c r="U40" s="268" t="s">
        <v>13</v>
      </c>
      <c r="V40" s="269"/>
      <c r="W40" s="269"/>
      <c r="X40" s="269"/>
      <c r="Y40" s="269"/>
      <c r="Z40" s="269"/>
      <c r="AA40" s="269"/>
      <c r="AB40" s="270"/>
      <c r="AC40" s="268" t="s">
        <v>13</v>
      </c>
      <c r="AD40" s="269"/>
      <c r="AE40" s="269"/>
      <c r="AF40" s="269"/>
      <c r="AG40" s="269"/>
      <c r="AH40" s="269"/>
      <c r="AI40" s="269"/>
      <c r="AJ40" s="270"/>
      <c r="AK40" s="268" t="s">
        <v>13</v>
      </c>
      <c r="AL40" s="269"/>
      <c r="AM40" s="269"/>
      <c r="AN40" s="269"/>
      <c r="AO40" s="269"/>
      <c r="AP40" s="269"/>
      <c r="AQ40" s="269"/>
      <c r="AR40" s="270"/>
      <c r="AS40" s="268" t="s">
        <v>13</v>
      </c>
      <c r="AT40" s="269"/>
      <c r="AU40" s="269"/>
      <c r="AV40" s="269"/>
      <c r="AW40" s="269"/>
      <c r="AX40" s="269"/>
      <c r="AY40" s="269"/>
      <c r="AZ40" s="270"/>
      <c r="BA40" s="3"/>
      <c r="BB40" s="27"/>
      <c r="BC40" s="20" t="s">
        <v>15</v>
      </c>
    </row>
    <row r="41" spans="2:55" ht="13.5" thickBot="1">
      <c r="B41" s="127" t="s">
        <v>80</v>
      </c>
      <c r="C41" s="18"/>
      <c r="E41" s="29" t="s">
        <v>58</v>
      </c>
      <c r="F41" s="30" t="s">
        <v>59</v>
      </c>
      <c r="G41" s="30" t="s">
        <v>60</v>
      </c>
      <c r="H41" s="30" t="s">
        <v>64</v>
      </c>
      <c r="I41" s="103" t="s">
        <v>61</v>
      </c>
      <c r="J41" s="103" t="s">
        <v>62</v>
      </c>
      <c r="K41" s="103" t="s">
        <v>63</v>
      </c>
      <c r="L41" s="104" t="s">
        <v>65</v>
      </c>
      <c r="M41" s="29" t="s">
        <v>58</v>
      </c>
      <c r="N41" s="30" t="s">
        <v>59</v>
      </c>
      <c r="O41" s="30" t="s">
        <v>60</v>
      </c>
      <c r="P41" s="30" t="s">
        <v>64</v>
      </c>
      <c r="Q41" s="103" t="s">
        <v>61</v>
      </c>
      <c r="R41" s="103" t="s">
        <v>62</v>
      </c>
      <c r="S41" s="103" t="s">
        <v>63</v>
      </c>
      <c r="T41" s="104" t="s">
        <v>65</v>
      </c>
      <c r="U41" s="29" t="s">
        <v>58</v>
      </c>
      <c r="V41" s="30" t="s">
        <v>59</v>
      </c>
      <c r="W41" s="30" t="s">
        <v>60</v>
      </c>
      <c r="X41" s="30" t="s">
        <v>64</v>
      </c>
      <c r="Y41" s="103" t="s">
        <v>61</v>
      </c>
      <c r="Z41" s="103" t="s">
        <v>62</v>
      </c>
      <c r="AA41" s="103" t="s">
        <v>63</v>
      </c>
      <c r="AB41" s="104" t="s">
        <v>65</v>
      </c>
      <c r="AC41" s="29" t="s">
        <v>58</v>
      </c>
      <c r="AD41" s="30" t="s">
        <v>59</v>
      </c>
      <c r="AE41" s="30" t="s">
        <v>60</v>
      </c>
      <c r="AF41" s="30" t="s">
        <v>64</v>
      </c>
      <c r="AG41" s="103" t="s">
        <v>61</v>
      </c>
      <c r="AH41" s="103" t="s">
        <v>62</v>
      </c>
      <c r="AI41" s="103" t="s">
        <v>63</v>
      </c>
      <c r="AJ41" s="104" t="s">
        <v>65</v>
      </c>
      <c r="AK41" s="29" t="s">
        <v>58</v>
      </c>
      <c r="AL41" s="30" t="s">
        <v>59</v>
      </c>
      <c r="AM41" s="30" t="s">
        <v>60</v>
      </c>
      <c r="AN41" s="30" t="s">
        <v>64</v>
      </c>
      <c r="AO41" s="103" t="s">
        <v>61</v>
      </c>
      <c r="AP41" s="103" t="s">
        <v>62</v>
      </c>
      <c r="AQ41" s="103" t="s">
        <v>63</v>
      </c>
      <c r="AR41" s="104" t="s">
        <v>65</v>
      </c>
      <c r="AS41" s="29" t="s">
        <v>58</v>
      </c>
      <c r="AT41" s="30" t="s">
        <v>59</v>
      </c>
      <c r="AU41" s="30" t="s">
        <v>60</v>
      </c>
      <c r="AV41" s="30" t="s">
        <v>64</v>
      </c>
      <c r="AW41" s="103" t="s">
        <v>61</v>
      </c>
      <c r="AX41" s="103" t="s">
        <v>62</v>
      </c>
      <c r="AY41" s="103" t="s">
        <v>63</v>
      </c>
      <c r="AZ41" s="104" t="s">
        <v>65</v>
      </c>
      <c r="BA41" s="4"/>
      <c r="BB41" s="3"/>
      <c r="BC41" s="21" t="s">
        <v>17</v>
      </c>
    </row>
    <row r="42" spans="2:55" ht="12">
      <c r="B42" s="170" t="s">
        <v>108</v>
      </c>
      <c r="C42" s="18"/>
      <c r="E42" s="65">
        <v>0</v>
      </c>
      <c r="F42" s="66">
        <v>0</v>
      </c>
      <c r="G42" s="66">
        <v>0</v>
      </c>
      <c r="H42" s="66">
        <v>0</v>
      </c>
      <c r="I42" s="68">
        <v>0</v>
      </c>
      <c r="J42" s="66">
        <v>0</v>
      </c>
      <c r="K42" s="66">
        <v>0</v>
      </c>
      <c r="L42" s="68">
        <v>0</v>
      </c>
      <c r="M42" s="65">
        <v>0</v>
      </c>
      <c r="N42" s="66">
        <v>0</v>
      </c>
      <c r="O42" s="66">
        <v>0</v>
      </c>
      <c r="P42" s="66">
        <v>0</v>
      </c>
      <c r="Q42" s="68">
        <v>0</v>
      </c>
      <c r="R42" s="66">
        <v>0</v>
      </c>
      <c r="S42" s="66">
        <v>0</v>
      </c>
      <c r="T42" s="68">
        <v>0</v>
      </c>
      <c r="U42" s="65">
        <v>1</v>
      </c>
      <c r="V42" s="66">
        <v>1</v>
      </c>
      <c r="W42" s="66">
        <v>2</v>
      </c>
      <c r="X42" s="66">
        <v>0</v>
      </c>
      <c r="Y42" s="68">
        <v>0</v>
      </c>
      <c r="Z42" s="66">
        <v>0</v>
      </c>
      <c r="AA42" s="66">
        <v>0</v>
      </c>
      <c r="AB42" s="68">
        <v>0</v>
      </c>
      <c r="AC42" s="65">
        <v>1</v>
      </c>
      <c r="AD42" s="66">
        <v>1</v>
      </c>
      <c r="AE42" s="66">
        <v>2</v>
      </c>
      <c r="AF42" s="66">
        <v>0</v>
      </c>
      <c r="AG42" s="68">
        <v>1</v>
      </c>
      <c r="AH42" s="66">
        <v>2</v>
      </c>
      <c r="AI42" s="66">
        <v>0</v>
      </c>
      <c r="AJ42" s="68">
        <v>0</v>
      </c>
      <c r="AK42" s="65">
        <v>1</v>
      </c>
      <c r="AL42" s="66">
        <v>1</v>
      </c>
      <c r="AM42" s="66">
        <v>2</v>
      </c>
      <c r="AN42" s="66">
        <v>2</v>
      </c>
      <c r="AO42" s="68">
        <v>1</v>
      </c>
      <c r="AP42" s="66">
        <v>2</v>
      </c>
      <c r="AQ42" s="66">
        <v>2</v>
      </c>
      <c r="AR42" s="68">
        <v>0</v>
      </c>
      <c r="AS42" s="149">
        <v>0</v>
      </c>
      <c r="AT42" s="150">
        <v>1</v>
      </c>
      <c r="AU42" s="150">
        <v>1</v>
      </c>
      <c r="AV42" s="150">
        <v>2</v>
      </c>
      <c r="AW42" s="221">
        <v>0</v>
      </c>
      <c r="AX42" s="150">
        <v>2</v>
      </c>
      <c r="AY42" s="150">
        <v>1</v>
      </c>
      <c r="AZ42" s="81">
        <v>2</v>
      </c>
      <c r="BA42" s="3"/>
      <c r="BB42" s="3"/>
      <c r="BC42" s="6">
        <f aca="true" t="shared" si="5" ref="BC42:BC61">SUM(E42:AZ42)</f>
        <v>31</v>
      </c>
    </row>
    <row r="43" spans="2:55" ht="12">
      <c r="B43" s="170" t="s">
        <v>109</v>
      </c>
      <c r="C43" s="18"/>
      <c r="E43" s="65">
        <v>0</v>
      </c>
      <c r="F43" s="66">
        <v>0</v>
      </c>
      <c r="G43" s="66">
        <v>0</v>
      </c>
      <c r="H43" s="66">
        <v>0</v>
      </c>
      <c r="I43" s="68">
        <v>0</v>
      </c>
      <c r="J43" s="66">
        <v>0</v>
      </c>
      <c r="K43" s="66">
        <v>0</v>
      </c>
      <c r="L43" s="68">
        <v>0</v>
      </c>
      <c r="M43" s="65">
        <v>0</v>
      </c>
      <c r="N43" s="66">
        <v>0</v>
      </c>
      <c r="O43" s="66">
        <v>0</v>
      </c>
      <c r="P43" s="66">
        <v>0</v>
      </c>
      <c r="Q43" s="68">
        <v>0</v>
      </c>
      <c r="R43" s="66">
        <v>0</v>
      </c>
      <c r="S43" s="66">
        <v>0</v>
      </c>
      <c r="T43" s="68">
        <v>0</v>
      </c>
      <c r="U43" s="65">
        <v>0</v>
      </c>
      <c r="V43" s="66">
        <v>1</v>
      </c>
      <c r="W43" s="66">
        <v>1</v>
      </c>
      <c r="X43" s="66">
        <v>1</v>
      </c>
      <c r="Y43" s="68">
        <v>0</v>
      </c>
      <c r="Z43" s="66">
        <v>0</v>
      </c>
      <c r="AA43" s="66">
        <v>0</v>
      </c>
      <c r="AB43" s="68">
        <v>0</v>
      </c>
      <c r="AC43" s="65">
        <v>0</v>
      </c>
      <c r="AD43" s="66">
        <v>1</v>
      </c>
      <c r="AE43" s="66">
        <v>1</v>
      </c>
      <c r="AF43" s="66">
        <v>1</v>
      </c>
      <c r="AG43" s="68">
        <v>0</v>
      </c>
      <c r="AH43" s="66">
        <v>1</v>
      </c>
      <c r="AI43" s="66">
        <v>1</v>
      </c>
      <c r="AJ43" s="68">
        <v>1</v>
      </c>
      <c r="AK43" s="65">
        <v>0</v>
      </c>
      <c r="AL43" s="66">
        <v>2</v>
      </c>
      <c r="AM43" s="66">
        <v>2</v>
      </c>
      <c r="AN43" s="66">
        <v>2</v>
      </c>
      <c r="AO43" s="68">
        <v>1</v>
      </c>
      <c r="AP43" s="66">
        <v>2</v>
      </c>
      <c r="AQ43" s="66">
        <v>2</v>
      </c>
      <c r="AR43" s="68">
        <v>2</v>
      </c>
      <c r="AS43" s="65">
        <v>1</v>
      </c>
      <c r="AT43" s="66">
        <v>2</v>
      </c>
      <c r="AU43" s="66">
        <v>2</v>
      </c>
      <c r="AV43" s="66">
        <v>2</v>
      </c>
      <c r="AW43" s="68">
        <v>0</v>
      </c>
      <c r="AX43" s="66">
        <v>2</v>
      </c>
      <c r="AY43" s="66">
        <v>2</v>
      </c>
      <c r="AZ43" s="67">
        <v>2</v>
      </c>
      <c r="BA43" s="3"/>
      <c r="BB43" s="3"/>
      <c r="BC43" s="6">
        <f t="shared" si="5"/>
        <v>35</v>
      </c>
    </row>
    <row r="44" spans="2:55" ht="12">
      <c r="B44" s="170" t="s">
        <v>110</v>
      </c>
      <c r="C44" s="18"/>
      <c r="E44" s="65">
        <v>0</v>
      </c>
      <c r="F44" s="66">
        <v>0</v>
      </c>
      <c r="G44" s="66">
        <v>0</v>
      </c>
      <c r="H44" s="66">
        <v>1</v>
      </c>
      <c r="I44" s="68">
        <v>0</v>
      </c>
      <c r="J44" s="66">
        <v>0</v>
      </c>
      <c r="K44" s="66">
        <v>0</v>
      </c>
      <c r="L44" s="68">
        <v>1</v>
      </c>
      <c r="M44" s="65">
        <v>0</v>
      </c>
      <c r="N44" s="66">
        <v>0</v>
      </c>
      <c r="O44" s="66">
        <v>0</v>
      </c>
      <c r="P44" s="66">
        <v>1</v>
      </c>
      <c r="Q44" s="68">
        <v>0</v>
      </c>
      <c r="R44" s="66">
        <v>0</v>
      </c>
      <c r="S44" s="66">
        <v>1</v>
      </c>
      <c r="T44" s="68">
        <v>2</v>
      </c>
      <c r="U44" s="65">
        <v>0</v>
      </c>
      <c r="V44" s="66">
        <v>1</v>
      </c>
      <c r="W44" s="66">
        <v>1</v>
      </c>
      <c r="X44" s="66">
        <v>2</v>
      </c>
      <c r="Y44" s="68">
        <v>0</v>
      </c>
      <c r="Z44" s="66">
        <v>0</v>
      </c>
      <c r="AA44" s="66">
        <v>1</v>
      </c>
      <c r="AB44" s="68">
        <v>2</v>
      </c>
      <c r="AC44" s="65">
        <v>0</v>
      </c>
      <c r="AD44" s="66">
        <v>1</v>
      </c>
      <c r="AE44" s="66">
        <v>1</v>
      </c>
      <c r="AF44" s="66">
        <v>2</v>
      </c>
      <c r="AG44" s="68">
        <v>1</v>
      </c>
      <c r="AH44" s="66">
        <v>1</v>
      </c>
      <c r="AI44" s="66">
        <v>1</v>
      </c>
      <c r="AJ44" s="68">
        <v>2</v>
      </c>
      <c r="AK44" s="65">
        <v>1</v>
      </c>
      <c r="AL44" s="66">
        <v>1</v>
      </c>
      <c r="AM44" s="66">
        <v>1</v>
      </c>
      <c r="AN44" s="66">
        <v>2</v>
      </c>
      <c r="AO44" s="68">
        <v>1</v>
      </c>
      <c r="AP44" s="66">
        <v>3</v>
      </c>
      <c r="AQ44" s="66">
        <v>3</v>
      </c>
      <c r="AR44" s="68">
        <v>2</v>
      </c>
      <c r="AS44" s="65">
        <v>1</v>
      </c>
      <c r="AT44" s="66">
        <v>1</v>
      </c>
      <c r="AU44" s="66">
        <v>1</v>
      </c>
      <c r="AV44" s="66">
        <v>3</v>
      </c>
      <c r="AW44" s="68">
        <v>1</v>
      </c>
      <c r="AX44" s="66">
        <v>2</v>
      </c>
      <c r="AY44" s="66">
        <v>2</v>
      </c>
      <c r="AZ44" s="67">
        <v>3</v>
      </c>
      <c r="BA44" s="3"/>
      <c r="BB44" s="3"/>
      <c r="BC44" s="6">
        <f t="shared" si="5"/>
        <v>50</v>
      </c>
    </row>
    <row r="45" spans="2:55" ht="12">
      <c r="B45" s="170" t="s">
        <v>111</v>
      </c>
      <c r="C45" s="18"/>
      <c r="E45" s="65">
        <v>0</v>
      </c>
      <c r="F45" s="66">
        <v>0</v>
      </c>
      <c r="G45" s="66">
        <v>0</v>
      </c>
      <c r="H45" s="66">
        <v>0</v>
      </c>
      <c r="I45" s="68">
        <v>0</v>
      </c>
      <c r="J45" s="66">
        <v>0</v>
      </c>
      <c r="K45" s="66">
        <v>0</v>
      </c>
      <c r="L45" s="68">
        <v>0</v>
      </c>
      <c r="M45" s="65">
        <v>0</v>
      </c>
      <c r="N45" s="66">
        <v>0</v>
      </c>
      <c r="O45" s="66">
        <v>0</v>
      </c>
      <c r="P45" s="66">
        <v>1</v>
      </c>
      <c r="Q45" s="68">
        <v>0</v>
      </c>
      <c r="R45" s="66">
        <v>0</v>
      </c>
      <c r="S45" s="66">
        <v>0</v>
      </c>
      <c r="T45" s="68">
        <v>0</v>
      </c>
      <c r="U45" s="65">
        <v>0</v>
      </c>
      <c r="V45" s="66">
        <v>0</v>
      </c>
      <c r="W45" s="66">
        <v>0</v>
      </c>
      <c r="X45" s="66">
        <v>1</v>
      </c>
      <c r="Y45" s="68">
        <v>0</v>
      </c>
      <c r="Z45" s="66">
        <v>0</v>
      </c>
      <c r="AA45" s="66">
        <v>0</v>
      </c>
      <c r="AB45" s="68">
        <v>0</v>
      </c>
      <c r="AC45" s="65">
        <v>0</v>
      </c>
      <c r="AD45" s="66">
        <v>0</v>
      </c>
      <c r="AE45" s="66">
        <v>0</v>
      </c>
      <c r="AF45" s="66">
        <v>1</v>
      </c>
      <c r="AG45" s="68">
        <v>0</v>
      </c>
      <c r="AH45" s="66">
        <v>0</v>
      </c>
      <c r="AI45" s="66">
        <v>0</v>
      </c>
      <c r="AJ45" s="68">
        <v>1</v>
      </c>
      <c r="AK45" s="65">
        <v>0</v>
      </c>
      <c r="AL45" s="66">
        <v>1</v>
      </c>
      <c r="AM45" s="66">
        <v>1</v>
      </c>
      <c r="AN45" s="66">
        <v>1</v>
      </c>
      <c r="AO45" s="68">
        <v>1</v>
      </c>
      <c r="AP45" s="66">
        <v>1</v>
      </c>
      <c r="AQ45" s="66">
        <v>1</v>
      </c>
      <c r="AR45" s="68">
        <v>2</v>
      </c>
      <c r="AS45" s="65">
        <v>1</v>
      </c>
      <c r="AT45" s="66">
        <v>1</v>
      </c>
      <c r="AU45" s="66">
        <v>1</v>
      </c>
      <c r="AV45" s="66">
        <v>1</v>
      </c>
      <c r="AW45" s="68">
        <v>1</v>
      </c>
      <c r="AX45" s="66">
        <v>2</v>
      </c>
      <c r="AY45" s="66">
        <v>2</v>
      </c>
      <c r="AZ45" s="67">
        <v>2</v>
      </c>
      <c r="BA45" s="3"/>
      <c r="BB45" s="3"/>
      <c r="BC45" s="6">
        <f t="shared" si="5"/>
        <v>23</v>
      </c>
    </row>
    <row r="46" spans="2:55" ht="12">
      <c r="B46" s="170" t="s">
        <v>112</v>
      </c>
      <c r="C46" s="18"/>
      <c r="E46" s="65">
        <v>0</v>
      </c>
      <c r="F46" s="66">
        <v>0</v>
      </c>
      <c r="G46" s="66">
        <v>0</v>
      </c>
      <c r="H46" s="66">
        <v>0</v>
      </c>
      <c r="I46" s="68">
        <v>0</v>
      </c>
      <c r="J46" s="66">
        <v>0</v>
      </c>
      <c r="K46" s="66">
        <v>0</v>
      </c>
      <c r="L46" s="68">
        <v>0</v>
      </c>
      <c r="M46" s="65">
        <v>0</v>
      </c>
      <c r="N46" s="66">
        <v>1</v>
      </c>
      <c r="O46" s="66">
        <v>1</v>
      </c>
      <c r="P46" s="66">
        <v>1</v>
      </c>
      <c r="Q46" s="68">
        <v>0</v>
      </c>
      <c r="R46" s="66">
        <v>1</v>
      </c>
      <c r="S46" s="66">
        <v>0</v>
      </c>
      <c r="T46" s="68">
        <v>0</v>
      </c>
      <c r="U46" s="65">
        <v>0</v>
      </c>
      <c r="V46" s="66">
        <v>1</v>
      </c>
      <c r="W46" s="66">
        <v>1</v>
      </c>
      <c r="X46" s="66">
        <v>1</v>
      </c>
      <c r="Y46" s="68">
        <v>0</v>
      </c>
      <c r="Z46" s="66">
        <v>1</v>
      </c>
      <c r="AA46" s="66">
        <v>0</v>
      </c>
      <c r="AB46" s="68">
        <v>0</v>
      </c>
      <c r="AC46" s="65">
        <v>0</v>
      </c>
      <c r="AD46" s="66">
        <v>1</v>
      </c>
      <c r="AE46" s="66">
        <v>1</v>
      </c>
      <c r="AF46" s="66">
        <v>1</v>
      </c>
      <c r="AG46" s="68">
        <v>0</v>
      </c>
      <c r="AH46" s="66">
        <v>1</v>
      </c>
      <c r="AI46" s="66">
        <v>0</v>
      </c>
      <c r="AJ46" s="68">
        <v>0</v>
      </c>
      <c r="AK46" s="65">
        <v>0</v>
      </c>
      <c r="AL46" s="66">
        <v>1</v>
      </c>
      <c r="AM46" s="66">
        <v>1</v>
      </c>
      <c r="AN46" s="66">
        <v>2</v>
      </c>
      <c r="AO46" s="68">
        <v>0</v>
      </c>
      <c r="AP46" s="66">
        <v>1</v>
      </c>
      <c r="AQ46" s="66">
        <v>2</v>
      </c>
      <c r="AR46" s="68">
        <v>1</v>
      </c>
      <c r="AS46" s="65">
        <v>1</v>
      </c>
      <c r="AT46" s="66">
        <v>2</v>
      </c>
      <c r="AU46" s="66">
        <v>2</v>
      </c>
      <c r="AV46" s="66">
        <v>3</v>
      </c>
      <c r="AW46" s="68">
        <v>0</v>
      </c>
      <c r="AX46" s="66">
        <v>1</v>
      </c>
      <c r="AY46" s="66">
        <v>2</v>
      </c>
      <c r="AZ46" s="67">
        <v>2</v>
      </c>
      <c r="BA46" s="3"/>
      <c r="BB46" s="3"/>
      <c r="BC46" s="6">
        <f t="shared" si="5"/>
        <v>33</v>
      </c>
    </row>
    <row r="47" spans="2:55" ht="12">
      <c r="B47" s="170" t="s">
        <v>113</v>
      </c>
      <c r="C47" s="18"/>
      <c r="E47" s="65">
        <v>0</v>
      </c>
      <c r="F47" s="66">
        <v>0</v>
      </c>
      <c r="G47" s="66">
        <v>0</v>
      </c>
      <c r="H47" s="66">
        <v>0</v>
      </c>
      <c r="I47" s="68">
        <v>0</v>
      </c>
      <c r="J47" s="66">
        <v>0</v>
      </c>
      <c r="K47" s="66">
        <v>0</v>
      </c>
      <c r="L47" s="68">
        <v>0</v>
      </c>
      <c r="M47" s="65">
        <v>0</v>
      </c>
      <c r="N47" s="66">
        <v>0</v>
      </c>
      <c r="O47" s="66">
        <v>0</v>
      </c>
      <c r="P47" s="66">
        <v>1</v>
      </c>
      <c r="Q47" s="68">
        <v>0</v>
      </c>
      <c r="R47" s="66">
        <v>0</v>
      </c>
      <c r="S47" s="66">
        <v>0</v>
      </c>
      <c r="T47" s="68">
        <v>0</v>
      </c>
      <c r="U47" s="65">
        <v>0</v>
      </c>
      <c r="V47" s="66">
        <v>0</v>
      </c>
      <c r="W47" s="66">
        <v>0</v>
      </c>
      <c r="X47" s="66">
        <v>1</v>
      </c>
      <c r="Y47" s="68">
        <v>0</v>
      </c>
      <c r="Z47" s="66">
        <v>0</v>
      </c>
      <c r="AA47" s="66">
        <v>0</v>
      </c>
      <c r="AB47" s="68">
        <v>0</v>
      </c>
      <c r="AC47" s="65">
        <v>0</v>
      </c>
      <c r="AD47" s="66">
        <v>1</v>
      </c>
      <c r="AE47" s="66">
        <v>1</v>
      </c>
      <c r="AF47" s="66">
        <v>1</v>
      </c>
      <c r="AG47" s="68">
        <v>0</v>
      </c>
      <c r="AH47" s="66">
        <v>1</v>
      </c>
      <c r="AI47" s="66">
        <v>1</v>
      </c>
      <c r="AJ47" s="68">
        <v>1</v>
      </c>
      <c r="AK47" s="65">
        <v>1</v>
      </c>
      <c r="AL47" s="66">
        <v>2</v>
      </c>
      <c r="AM47" s="66">
        <v>2</v>
      </c>
      <c r="AN47" s="66">
        <v>2</v>
      </c>
      <c r="AO47" s="68">
        <v>1</v>
      </c>
      <c r="AP47" s="66">
        <v>2</v>
      </c>
      <c r="AQ47" s="66">
        <v>2</v>
      </c>
      <c r="AR47" s="68">
        <v>2</v>
      </c>
      <c r="AS47" s="65">
        <v>1</v>
      </c>
      <c r="AT47" s="66">
        <v>2</v>
      </c>
      <c r="AU47" s="66">
        <v>3</v>
      </c>
      <c r="AV47" s="66">
        <v>3</v>
      </c>
      <c r="AW47" s="68">
        <v>1</v>
      </c>
      <c r="AX47" s="66">
        <v>2</v>
      </c>
      <c r="AY47" s="66">
        <v>3</v>
      </c>
      <c r="AZ47" s="67">
        <v>3</v>
      </c>
      <c r="BA47" s="3"/>
      <c r="BB47" s="3"/>
      <c r="BC47" s="6">
        <f t="shared" si="5"/>
        <v>40</v>
      </c>
    </row>
    <row r="48" spans="2:55" ht="12">
      <c r="B48" s="170" t="s">
        <v>114</v>
      </c>
      <c r="C48" s="18"/>
      <c r="E48" s="65">
        <v>0</v>
      </c>
      <c r="F48" s="66">
        <v>0</v>
      </c>
      <c r="G48" s="66">
        <v>0</v>
      </c>
      <c r="H48" s="66">
        <v>0</v>
      </c>
      <c r="I48" s="68">
        <v>0</v>
      </c>
      <c r="J48" s="66">
        <v>0</v>
      </c>
      <c r="K48" s="66">
        <v>0</v>
      </c>
      <c r="L48" s="68">
        <v>0</v>
      </c>
      <c r="M48" s="65">
        <v>0</v>
      </c>
      <c r="N48" s="66">
        <v>0</v>
      </c>
      <c r="O48" s="66">
        <v>0</v>
      </c>
      <c r="P48" s="66">
        <v>1</v>
      </c>
      <c r="Q48" s="68">
        <v>0</v>
      </c>
      <c r="R48" s="66">
        <v>1</v>
      </c>
      <c r="S48" s="66">
        <v>0</v>
      </c>
      <c r="T48" s="68">
        <v>0</v>
      </c>
      <c r="U48" s="65">
        <v>0</v>
      </c>
      <c r="V48" s="66">
        <v>1</v>
      </c>
      <c r="W48" s="66">
        <v>1</v>
      </c>
      <c r="X48" s="66">
        <v>2</v>
      </c>
      <c r="Y48" s="68">
        <v>0</v>
      </c>
      <c r="Z48" s="66">
        <v>1</v>
      </c>
      <c r="AA48" s="66">
        <v>1</v>
      </c>
      <c r="AB48" s="68">
        <v>0</v>
      </c>
      <c r="AC48" s="65">
        <v>1</v>
      </c>
      <c r="AD48" s="66">
        <v>1</v>
      </c>
      <c r="AE48" s="66">
        <v>1</v>
      </c>
      <c r="AF48" s="66">
        <v>2</v>
      </c>
      <c r="AG48" s="68">
        <v>0</v>
      </c>
      <c r="AH48" s="66">
        <v>2</v>
      </c>
      <c r="AI48" s="66">
        <v>1</v>
      </c>
      <c r="AJ48" s="68">
        <v>1</v>
      </c>
      <c r="AK48" s="65">
        <v>0</v>
      </c>
      <c r="AL48" s="66">
        <v>1</v>
      </c>
      <c r="AM48" s="66">
        <v>1</v>
      </c>
      <c r="AN48" s="66">
        <v>3</v>
      </c>
      <c r="AO48" s="68">
        <v>0</v>
      </c>
      <c r="AP48" s="66">
        <v>2</v>
      </c>
      <c r="AQ48" s="66">
        <v>1</v>
      </c>
      <c r="AR48" s="68">
        <v>1</v>
      </c>
      <c r="AS48" s="65">
        <v>1</v>
      </c>
      <c r="AT48" s="66">
        <v>2</v>
      </c>
      <c r="AU48" s="66">
        <v>1</v>
      </c>
      <c r="AV48" s="66">
        <v>2</v>
      </c>
      <c r="AW48" s="68">
        <v>0</v>
      </c>
      <c r="AX48" s="66">
        <v>2</v>
      </c>
      <c r="AY48" s="66">
        <v>1</v>
      </c>
      <c r="AZ48" s="67">
        <v>1</v>
      </c>
      <c r="BA48" s="3"/>
      <c r="BB48" s="3"/>
      <c r="BC48" s="6">
        <f t="shared" si="5"/>
        <v>36</v>
      </c>
    </row>
    <row r="49" spans="2:55" ht="12">
      <c r="B49" s="170" t="s">
        <v>115</v>
      </c>
      <c r="C49" s="18"/>
      <c r="E49" s="65">
        <v>0</v>
      </c>
      <c r="F49" s="66">
        <v>0</v>
      </c>
      <c r="G49" s="66">
        <v>1</v>
      </c>
      <c r="H49" s="66">
        <v>0</v>
      </c>
      <c r="I49" s="68">
        <v>0</v>
      </c>
      <c r="J49" s="66">
        <v>0</v>
      </c>
      <c r="K49" s="66">
        <v>0</v>
      </c>
      <c r="L49" s="68">
        <v>0</v>
      </c>
      <c r="M49" s="65">
        <v>0</v>
      </c>
      <c r="N49" s="66">
        <v>0</v>
      </c>
      <c r="O49" s="66">
        <v>1</v>
      </c>
      <c r="P49" s="66">
        <v>1</v>
      </c>
      <c r="Q49" s="68">
        <v>0</v>
      </c>
      <c r="R49" s="66">
        <v>0</v>
      </c>
      <c r="S49" s="66">
        <v>0</v>
      </c>
      <c r="T49" s="68">
        <v>0</v>
      </c>
      <c r="U49" s="65">
        <v>0</v>
      </c>
      <c r="V49" s="66">
        <v>1</v>
      </c>
      <c r="W49" s="66">
        <v>1</v>
      </c>
      <c r="X49" s="66">
        <v>2</v>
      </c>
      <c r="Y49" s="68">
        <v>0</v>
      </c>
      <c r="Z49" s="66">
        <v>1</v>
      </c>
      <c r="AA49" s="66">
        <v>1</v>
      </c>
      <c r="AB49" s="68">
        <v>1</v>
      </c>
      <c r="AC49" s="65">
        <v>0</v>
      </c>
      <c r="AD49" s="66">
        <v>1</v>
      </c>
      <c r="AE49" s="66">
        <v>1</v>
      </c>
      <c r="AF49" s="66">
        <v>2</v>
      </c>
      <c r="AG49" s="68">
        <v>0</v>
      </c>
      <c r="AH49" s="66">
        <v>1</v>
      </c>
      <c r="AI49" s="66">
        <v>1</v>
      </c>
      <c r="AJ49" s="68">
        <v>1</v>
      </c>
      <c r="AK49" s="65">
        <v>1</v>
      </c>
      <c r="AL49" s="66">
        <v>1</v>
      </c>
      <c r="AM49" s="66">
        <v>2</v>
      </c>
      <c r="AN49" s="66">
        <v>0</v>
      </c>
      <c r="AO49" s="68">
        <v>0</v>
      </c>
      <c r="AP49" s="66">
        <v>1</v>
      </c>
      <c r="AQ49" s="66">
        <v>0</v>
      </c>
      <c r="AR49" s="68">
        <v>2</v>
      </c>
      <c r="AS49" s="65">
        <v>0</v>
      </c>
      <c r="AT49" s="66">
        <v>1</v>
      </c>
      <c r="AU49" s="66">
        <v>2</v>
      </c>
      <c r="AV49" s="66">
        <v>3</v>
      </c>
      <c r="AW49" s="68">
        <v>1</v>
      </c>
      <c r="AX49" s="66">
        <v>1</v>
      </c>
      <c r="AY49" s="66">
        <v>0</v>
      </c>
      <c r="AZ49" s="67">
        <v>2</v>
      </c>
      <c r="BA49" s="5"/>
      <c r="BB49" s="3"/>
      <c r="BC49" s="6">
        <f t="shared" si="5"/>
        <v>34</v>
      </c>
    </row>
    <row r="50" spans="2:55" ht="12">
      <c r="B50" s="170" t="s">
        <v>116</v>
      </c>
      <c r="C50" s="18"/>
      <c r="E50" s="65">
        <v>0</v>
      </c>
      <c r="F50" s="66">
        <v>0</v>
      </c>
      <c r="G50" s="66">
        <v>0</v>
      </c>
      <c r="H50" s="66">
        <v>0</v>
      </c>
      <c r="I50" s="68">
        <v>0</v>
      </c>
      <c r="J50" s="66">
        <v>0</v>
      </c>
      <c r="K50" s="66">
        <v>0</v>
      </c>
      <c r="L50" s="68">
        <v>0</v>
      </c>
      <c r="M50" s="65">
        <v>0</v>
      </c>
      <c r="N50" s="66">
        <v>0</v>
      </c>
      <c r="O50" s="66">
        <v>0</v>
      </c>
      <c r="P50" s="66">
        <v>0</v>
      </c>
      <c r="Q50" s="68">
        <v>0</v>
      </c>
      <c r="R50" s="66">
        <v>0</v>
      </c>
      <c r="S50" s="66">
        <v>0</v>
      </c>
      <c r="T50" s="68">
        <v>0</v>
      </c>
      <c r="U50" s="65">
        <v>0</v>
      </c>
      <c r="V50" s="66">
        <v>0</v>
      </c>
      <c r="W50" s="66">
        <v>0</v>
      </c>
      <c r="X50" s="66">
        <v>0</v>
      </c>
      <c r="Y50" s="68">
        <v>0</v>
      </c>
      <c r="Z50" s="66">
        <v>0</v>
      </c>
      <c r="AA50" s="66">
        <v>0</v>
      </c>
      <c r="AB50" s="68">
        <v>0</v>
      </c>
      <c r="AC50" s="65">
        <v>0</v>
      </c>
      <c r="AD50" s="66">
        <v>0</v>
      </c>
      <c r="AE50" s="66">
        <v>0</v>
      </c>
      <c r="AF50" s="66">
        <v>0</v>
      </c>
      <c r="AG50" s="68">
        <v>0</v>
      </c>
      <c r="AH50" s="66">
        <v>0</v>
      </c>
      <c r="AI50" s="66">
        <v>1</v>
      </c>
      <c r="AJ50" s="68">
        <v>0</v>
      </c>
      <c r="AK50" s="65">
        <v>0</v>
      </c>
      <c r="AL50" s="66">
        <v>0</v>
      </c>
      <c r="AM50" s="66">
        <v>2</v>
      </c>
      <c r="AN50" s="66">
        <v>0</v>
      </c>
      <c r="AO50" s="68">
        <v>1</v>
      </c>
      <c r="AP50" s="66">
        <v>0</v>
      </c>
      <c r="AQ50" s="66">
        <v>1</v>
      </c>
      <c r="AR50" s="68">
        <v>0</v>
      </c>
      <c r="AS50" s="65">
        <v>0</v>
      </c>
      <c r="AT50" s="66">
        <v>0</v>
      </c>
      <c r="AU50" s="66">
        <v>0</v>
      </c>
      <c r="AV50" s="66">
        <v>0</v>
      </c>
      <c r="AW50" s="68">
        <v>0</v>
      </c>
      <c r="AX50" s="66">
        <v>0</v>
      </c>
      <c r="AY50" s="66">
        <v>0</v>
      </c>
      <c r="AZ50" s="67">
        <v>0</v>
      </c>
      <c r="BA50" s="5"/>
      <c r="BB50" s="3"/>
      <c r="BC50" s="6">
        <f t="shared" si="5"/>
        <v>5</v>
      </c>
    </row>
    <row r="51" spans="2:55" ht="12">
      <c r="B51" s="170" t="s">
        <v>117</v>
      </c>
      <c r="C51" s="18"/>
      <c r="E51" s="65">
        <v>0</v>
      </c>
      <c r="F51" s="66">
        <v>1</v>
      </c>
      <c r="G51" s="66">
        <v>0</v>
      </c>
      <c r="H51" s="66">
        <v>0</v>
      </c>
      <c r="I51" s="68">
        <v>0</v>
      </c>
      <c r="J51" s="66">
        <v>0</v>
      </c>
      <c r="K51" s="66">
        <v>0</v>
      </c>
      <c r="L51" s="68">
        <v>0</v>
      </c>
      <c r="M51" s="65">
        <v>0</v>
      </c>
      <c r="N51" s="66">
        <v>1</v>
      </c>
      <c r="O51" s="66">
        <v>0</v>
      </c>
      <c r="P51" s="66">
        <v>1</v>
      </c>
      <c r="Q51" s="68">
        <v>0</v>
      </c>
      <c r="R51" s="66">
        <v>0</v>
      </c>
      <c r="S51" s="66">
        <v>0</v>
      </c>
      <c r="T51" s="68">
        <v>0</v>
      </c>
      <c r="U51" s="65">
        <v>0</v>
      </c>
      <c r="V51" s="66">
        <v>1</v>
      </c>
      <c r="W51" s="66">
        <v>1</v>
      </c>
      <c r="X51" s="66">
        <v>1</v>
      </c>
      <c r="Y51" s="68">
        <v>0</v>
      </c>
      <c r="Z51" s="66">
        <v>0</v>
      </c>
      <c r="AA51" s="66">
        <v>0</v>
      </c>
      <c r="AB51" s="68">
        <v>0</v>
      </c>
      <c r="AC51" s="65">
        <v>0</v>
      </c>
      <c r="AD51" s="66">
        <v>1</v>
      </c>
      <c r="AE51" s="66">
        <v>1</v>
      </c>
      <c r="AF51" s="66">
        <v>0</v>
      </c>
      <c r="AG51" s="68">
        <v>0</v>
      </c>
      <c r="AH51" s="66">
        <v>1</v>
      </c>
      <c r="AI51" s="66">
        <v>1</v>
      </c>
      <c r="AJ51" s="68">
        <v>0</v>
      </c>
      <c r="AK51" s="65">
        <v>0</v>
      </c>
      <c r="AL51" s="66">
        <v>2</v>
      </c>
      <c r="AM51" s="66">
        <v>2</v>
      </c>
      <c r="AN51" s="66">
        <v>1</v>
      </c>
      <c r="AO51" s="68">
        <v>0</v>
      </c>
      <c r="AP51" s="66">
        <v>1</v>
      </c>
      <c r="AQ51" s="66">
        <v>1</v>
      </c>
      <c r="AR51" s="68">
        <v>0</v>
      </c>
      <c r="AS51" s="65">
        <v>0</v>
      </c>
      <c r="AT51" s="66">
        <v>2</v>
      </c>
      <c r="AU51" s="66">
        <v>2</v>
      </c>
      <c r="AV51" s="66">
        <v>1</v>
      </c>
      <c r="AW51" s="68">
        <v>0</v>
      </c>
      <c r="AX51" s="66">
        <v>1</v>
      </c>
      <c r="AY51" s="66">
        <v>1</v>
      </c>
      <c r="AZ51" s="67">
        <v>0</v>
      </c>
      <c r="BA51" s="5"/>
      <c r="BB51" s="3"/>
      <c r="BC51" s="6">
        <f t="shared" si="5"/>
        <v>24</v>
      </c>
    </row>
    <row r="52" spans="2:55" ht="12">
      <c r="B52" s="170" t="s">
        <v>118</v>
      </c>
      <c r="C52" s="18"/>
      <c r="E52" s="65">
        <v>0</v>
      </c>
      <c r="F52" s="66">
        <v>0</v>
      </c>
      <c r="G52" s="66">
        <v>0</v>
      </c>
      <c r="H52" s="66">
        <v>0</v>
      </c>
      <c r="I52" s="68">
        <v>0</v>
      </c>
      <c r="J52" s="66">
        <v>0</v>
      </c>
      <c r="K52" s="66">
        <v>0</v>
      </c>
      <c r="L52" s="68">
        <v>0</v>
      </c>
      <c r="M52" s="65">
        <v>0</v>
      </c>
      <c r="N52" s="66">
        <v>0</v>
      </c>
      <c r="O52" s="66">
        <v>1</v>
      </c>
      <c r="P52" s="66">
        <v>0</v>
      </c>
      <c r="Q52" s="68">
        <v>0</v>
      </c>
      <c r="R52" s="66">
        <v>1</v>
      </c>
      <c r="S52" s="66">
        <v>0</v>
      </c>
      <c r="T52" s="68">
        <v>0</v>
      </c>
      <c r="U52" s="65">
        <v>0</v>
      </c>
      <c r="V52" s="66">
        <v>1</v>
      </c>
      <c r="W52" s="66">
        <v>1</v>
      </c>
      <c r="X52" s="66">
        <v>1</v>
      </c>
      <c r="Y52" s="68">
        <v>0</v>
      </c>
      <c r="Z52" s="66">
        <v>1</v>
      </c>
      <c r="AA52" s="66">
        <v>1</v>
      </c>
      <c r="AB52" s="68">
        <v>1</v>
      </c>
      <c r="AC52" s="65">
        <v>0</v>
      </c>
      <c r="AD52" s="66">
        <v>1</v>
      </c>
      <c r="AE52" s="66">
        <v>2</v>
      </c>
      <c r="AF52" s="66">
        <v>2</v>
      </c>
      <c r="AG52" s="68">
        <v>0</v>
      </c>
      <c r="AH52" s="66">
        <v>1</v>
      </c>
      <c r="AI52" s="66">
        <v>2</v>
      </c>
      <c r="AJ52" s="68">
        <v>1</v>
      </c>
      <c r="AK52" s="65">
        <v>0</v>
      </c>
      <c r="AL52" s="66">
        <v>1</v>
      </c>
      <c r="AM52" s="66">
        <v>2</v>
      </c>
      <c r="AN52" s="66">
        <v>2</v>
      </c>
      <c r="AO52" s="68">
        <v>0</v>
      </c>
      <c r="AP52" s="66">
        <v>2</v>
      </c>
      <c r="AQ52" s="66">
        <v>3</v>
      </c>
      <c r="AR52" s="68">
        <v>3</v>
      </c>
      <c r="AS52" s="65">
        <v>0</v>
      </c>
      <c r="AT52" s="66">
        <v>1</v>
      </c>
      <c r="AU52" s="66">
        <v>2</v>
      </c>
      <c r="AV52" s="66">
        <v>3</v>
      </c>
      <c r="AW52" s="68">
        <v>0</v>
      </c>
      <c r="AX52" s="66">
        <v>2</v>
      </c>
      <c r="AY52" s="66">
        <v>2</v>
      </c>
      <c r="AZ52" s="67">
        <v>3</v>
      </c>
      <c r="BA52" s="5"/>
      <c r="BB52" s="3"/>
      <c r="BC52" s="6">
        <f t="shared" si="5"/>
        <v>43</v>
      </c>
    </row>
    <row r="53" spans="2:55" ht="12">
      <c r="B53" s="170" t="s">
        <v>119</v>
      </c>
      <c r="C53" s="18"/>
      <c r="E53" s="65">
        <v>0</v>
      </c>
      <c r="F53" s="66">
        <v>0</v>
      </c>
      <c r="G53" s="66">
        <v>0</v>
      </c>
      <c r="H53" s="66">
        <v>0</v>
      </c>
      <c r="I53" s="68">
        <v>0</v>
      </c>
      <c r="J53" s="66">
        <v>0</v>
      </c>
      <c r="K53" s="66">
        <v>0</v>
      </c>
      <c r="L53" s="68">
        <v>0</v>
      </c>
      <c r="M53" s="65">
        <v>0</v>
      </c>
      <c r="N53" s="66">
        <v>0</v>
      </c>
      <c r="O53" s="66">
        <v>1</v>
      </c>
      <c r="P53" s="66">
        <v>1</v>
      </c>
      <c r="Q53" s="68">
        <v>0</v>
      </c>
      <c r="R53" s="66">
        <v>0</v>
      </c>
      <c r="S53" s="66">
        <v>1</v>
      </c>
      <c r="T53" s="68">
        <v>0</v>
      </c>
      <c r="U53" s="65">
        <v>1</v>
      </c>
      <c r="V53" s="66">
        <v>1</v>
      </c>
      <c r="W53" s="66">
        <v>1</v>
      </c>
      <c r="X53" s="66">
        <v>1</v>
      </c>
      <c r="Y53" s="68">
        <v>0</v>
      </c>
      <c r="Z53" s="66">
        <v>1</v>
      </c>
      <c r="AA53" s="66">
        <v>1</v>
      </c>
      <c r="AB53" s="68">
        <v>1</v>
      </c>
      <c r="AC53" s="65">
        <v>1</v>
      </c>
      <c r="AD53" s="66">
        <v>1</v>
      </c>
      <c r="AE53" s="66">
        <v>2</v>
      </c>
      <c r="AF53" s="66">
        <v>2</v>
      </c>
      <c r="AG53" s="68">
        <v>0</v>
      </c>
      <c r="AH53" s="66">
        <v>1</v>
      </c>
      <c r="AI53" s="66">
        <v>1</v>
      </c>
      <c r="AJ53" s="68">
        <v>1</v>
      </c>
      <c r="AK53" s="65">
        <v>1</v>
      </c>
      <c r="AL53" s="66">
        <v>1</v>
      </c>
      <c r="AM53" s="66">
        <v>2</v>
      </c>
      <c r="AN53" s="66">
        <v>2</v>
      </c>
      <c r="AO53" s="68">
        <v>1</v>
      </c>
      <c r="AP53" s="66">
        <v>2</v>
      </c>
      <c r="AQ53" s="66">
        <v>2</v>
      </c>
      <c r="AR53" s="68">
        <v>2</v>
      </c>
      <c r="AS53" s="65">
        <v>1</v>
      </c>
      <c r="AT53" s="66">
        <v>2</v>
      </c>
      <c r="AU53" s="66">
        <v>2</v>
      </c>
      <c r="AV53" s="66">
        <v>3</v>
      </c>
      <c r="AW53" s="68">
        <v>1</v>
      </c>
      <c r="AX53" s="66">
        <v>2</v>
      </c>
      <c r="AY53" s="66">
        <v>2</v>
      </c>
      <c r="AZ53" s="67">
        <v>3</v>
      </c>
      <c r="BA53" s="5"/>
      <c r="BB53" s="3"/>
      <c r="BC53" s="6">
        <f t="shared" si="5"/>
        <v>48</v>
      </c>
    </row>
    <row r="54" spans="2:55" ht="12">
      <c r="B54" s="170" t="s">
        <v>120</v>
      </c>
      <c r="C54" s="18"/>
      <c r="E54" s="65">
        <v>0</v>
      </c>
      <c r="F54" s="66">
        <v>0</v>
      </c>
      <c r="G54" s="66">
        <v>0</v>
      </c>
      <c r="H54" s="66">
        <v>0</v>
      </c>
      <c r="I54" s="68">
        <v>0</v>
      </c>
      <c r="J54" s="66">
        <v>0</v>
      </c>
      <c r="K54" s="66">
        <v>0</v>
      </c>
      <c r="L54" s="68">
        <v>0</v>
      </c>
      <c r="M54" s="65">
        <v>0</v>
      </c>
      <c r="N54" s="66">
        <v>0</v>
      </c>
      <c r="O54" s="66">
        <v>0</v>
      </c>
      <c r="P54" s="66">
        <v>1</v>
      </c>
      <c r="Q54" s="68">
        <v>0</v>
      </c>
      <c r="R54" s="66">
        <v>0</v>
      </c>
      <c r="S54" s="66">
        <v>0</v>
      </c>
      <c r="T54" s="68">
        <v>0</v>
      </c>
      <c r="U54" s="65">
        <v>0</v>
      </c>
      <c r="V54" s="66">
        <v>0</v>
      </c>
      <c r="W54" s="66">
        <v>0</v>
      </c>
      <c r="X54" s="66">
        <v>1</v>
      </c>
      <c r="Y54" s="68">
        <v>0</v>
      </c>
      <c r="Z54" s="66">
        <v>0</v>
      </c>
      <c r="AA54" s="66">
        <v>1</v>
      </c>
      <c r="AB54" s="68">
        <v>1</v>
      </c>
      <c r="AC54" s="65">
        <v>0</v>
      </c>
      <c r="AD54" s="66">
        <v>0</v>
      </c>
      <c r="AE54" s="66">
        <v>0</v>
      </c>
      <c r="AF54" s="66">
        <v>1</v>
      </c>
      <c r="AG54" s="68">
        <v>0</v>
      </c>
      <c r="AH54" s="66">
        <v>0</v>
      </c>
      <c r="AI54" s="66">
        <v>1</v>
      </c>
      <c r="AJ54" s="68">
        <v>1</v>
      </c>
      <c r="AK54" s="65">
        <v>0</v>
      </c>
      <c r="AL54" s="66">
        <v>1</v>
      </c>
      <c r="AM54" s="66">
        <v>0</v>
      </c>
      <c r="AN54" s="66">
        <v>1</v>
      </c>
      <c r="AO54" s="68">
        <v>0</v>
      </c>
      <c r="AP54" s="66">
        <v>1</v>
      </c>
      <c r="AQ54" s="66">
        <v>1</v>
      </c>
      <c r="AR54" s="68">
        <v>1</v>
      </c>
      <c r="AS54" s="65">
        <v>0</v>
      </c>
      <c r="AT54" s="66">
        <v>1</v>
      </c>
      <c r="AU54" s="66">
        <v>0</v>
      </c>
      <c r="AV54" s="66">
        <v>1</v>
      </c>
      <c r="AW54" s="68">
        <v>0</v>
      </c>
      <c r="AX54" s="66">
        <v>1</v>
      </c>
      <c r="AY54" s="66">
        <v>1</v>
      </c>
      <c r="AZ54" s="67">
        <v>1</v>
      </c>
      <c r="BA54" s="5"/>
      <c r="BB54" s="3"/>
      <c r="BC54" s="6">
        <f t="shared" si="5"/>
        <v>17</v>
      </c>
    </row>
    <row r="55" spans="2:55" ht="12">
      <c r="B55" s="170" t="s">
        <v>121</v>
      </c>
      <c r="C55" s="18"/>
      <c r="E55" s="65">
        <v>0</v>
      </c>
      <c r="F55" s="66">
        <v>0</v>
      </c>
      <c r="G55" s="66">
        <v>0</v>
      </c>
      <c r="H55" s="66">
        <v>0</v>
      </c>
      <c r="I55" s="68">
        <v>0</v>
      </c>
      <c r="J55" s="66">
        <v>1</v>
      </c>
      <c r="K55" s="66">
        <v>1</v>
      </c>
      <c r="L55" s="68">
        <v>1</v>
      </c>
      <c r="M55" s="65">
        <v>0</v>
      </c>
      <c r="N55" s="66">
        <v>1</v>
      </c>
      <c r="O55" s="66">
        <v>0</v>
      </c>
      <c r="P55" s="66">
        <v>0</v>
      </c>
      <c r="Q55" s="68">
        <v>0</v>
      </c>
      <c r="R55" s="66">
        <v>1</v>
      </c>
      <c r="S55" s="66">
        <v>0</v>
      </c>
      <c r="T55" s="68">
        <v>0</v>
      </c>
      <c r="U55" s="65">
        <v>0</v>
      </c>
      <c r="V55" s="66">
        <v>1</v>
      </c>
      <c r="W55" s="66">
        <v>0</v>
      </c>
      <c r="X55" s="66">
        <v>0</v>
      </c>
      <c r="Y55" s="68">
        <v>0</v>
      </c>
      <c r="Z55" s="66">
        <v>1</v>
      </c>
      <c r="AA55" s="66">
        <v>0</v>
      </c>
      <c r="AB55" s="68">
        <v>0</v>
      </c>
      <c r="AC55" s="65">
        <v>0</v>
      </c>
      <c r="AD55" s="66">
        <v>1</v>
      </c>
      <c r="AE55" s="66">
        <v>0</v>
      </c>
      <c r="AF55" s="66">
        <v>0</v>
      </c>
      <c r="AG55" s="68">
        <v>0</v>
      </c>
      <c r="AH55" s="66">
        <v>1</v>
      </c>
      <c r="AI55" s="66">
        <v>0</v>
      </c>
      <c r="AJ55" s="68">
        <v>0</v>
      </c>
      <c r="AK55" s="65">
        <v>0</v>
      </c>
      <c r="AL55" s="66">
        <v>1</v>
      </c>
      <c r="AM55" s="66">
        <v>0</v>
      </c>
      <c r="AN55" s="66">
        <v>0</v>
      </c>
      <c r="AO55" s="68">
        <v>0</v>
      </c>
      <c r="AP55" s="66">
        <v>1</v>
      </c>
      <c r="AQ55" s="66">
        <v>0</v>
      </c>
      <c r="AR55" s="68">
        <v>0</v>
      </c>
      <c r="AS55" s="65">
        <v>0</v>
      </c>
      <c r="AT55" s="66">
        <v>1</v>
      </c>
      <c r="AU55" s="66">
        <v>0</v>
      </c>
      <c r="AV55" s="66">
        <v>1</v>
      </c>
      <c r="AW55" s="68">
        <v>0</v>
      </c>
      <c r="AX55" s="66">
        <v>1</v>
      </c>
      <c r="AY55" s="66">
        <v>1</v>
      </c>
      <c r="AZ55" s="67">
        <v>1</v>
      </c>
      <c r="BA55" s="5"/>
      <c r="BB55" s="3"/>
      <c r="BC55" s="6">
        <f t="shared" si="5"/>
        <v>16</v>
      </c>
    </row>
    <row r="56" spans="2:55" ht="12">
      <c r="B56" s="170" t="s">
        <v>122</v>
      </c>
      <c r="C56" s="18"/>
      <c r="E56" s="65">
        <v>0</v>
      </c>
      <c r="F56" s="66">
        <v>1</v>
      </c>
      <c r="G56" s="66">
        <v>1</v>
      </c>
      <c r="H56" s="66">
        <v>0</v>
      </c>
      <c r="I56" s="68">
        <v>0</v>
      </c>
      <c r="J56" s="66">
        <v>1</v>
      </c>
      <c r="K56" s="66">
        <v>0</v>
      </c>
      <c r="L56" s="68">
        <v>0</v>
      </c>
      <c r="M56" s="65">
        <v>0</v>
      </c>
      <c r="N56" s="66">
        <v>1</v>
      </c>
      <c r="O56" s="66">
        <v>1</v>
      </c>
      <c r="P56" s="66">
        <v>1</v>
      </c>
      <c r="Q56" s="68">
        <v>0</v>
      </c>
      <c r="R56" s="66">
        <v>1</v>
      </c>
      <c r="S56" s="66">
        <v>1</v>
      </c>
      <c r="T56" s="68">
        <v>0</v>
      </c>
      <c r="U56" s="65">
        <v>0</v>
      </c>
      <c r="V56" s="66">
        <v>1</v>
      </c>
      <c r="W56" s="66">
        <v>1</v>
      </c>
      <c r="X56" s="66">
        <v>1</v>
      </c>
      <c r="Y56" s="68">
        <v>0</v>
      </c>
      <c r="Z56" s="66">
        <v>1</v>
      </c>
      <c r="AA56" s="66">
        <v>1</v>
      </c>
      <c r="AB56" s="68">
        <v>0</v>
      </c>
      <c r="AC56" s="65">
        <v>0</v>
      </c>
      <c r="AD56" s="66">
        <v>1</v>
      </c>
      <c r="AE56" s="66">
        <v>2</v>
      </c>
      <c r="AF56" s="66">
        <v>2</v>
      </c>
      <c r="AG56" s="68">
        <v>0</v>
      </c>
      <c r="AH56" s="66">
        <v>1</v>
      </c>
      <c r="AI56" s="66">
        <v>1</v>
      </c>
      <c r="AJ56" s="68">
        <v>1</v>
      </c>
      <c r="AK56" s="65">
        <v>0</v>
      </c>
      <c r="AL56" s="66">
        <v>1</v>
      </c>
      <c r="AM56" s="66">
        <v>2</v>
      </c>
      <c r="AN56" s="66">
        <v>2</v>
      </c>
      <c r="AO56" s="68">
        <v>2</v>
      </c>
      <c r="AP56" s="66">
        <v>3</v>
      </c>
      <c r="AQ56" s="66">
        <v>3</v>
      </c>
      <c r="AR56" s="68">
        <v>3</v>
      </c>
      <c r="AS56" s="65">
        <v>1</v>
      </c>
      <c r="AT56" s="66">
        <v>2</v>
      </c>
      <c r="AU56" s="66">
        <v>2</v>
      </c>
      <c r="AV56" s="66">
        <v>3</v>
      </c>
      <c r="AW56" s="68">
        <v>2</v>
      </c>
      <c r="AX56" s="66">
        <v>3</v>
      </c>
      <c r="AY56" s="66">
        <v>1</v>
      </c>
      <c r="AZ56" s="67">
        <v>1</v>
      </c>
      <c r="BA56" s="5"/>
      <c r="BB56" s="3"/>
      <c r="BC56" s="6">
        <f t="shared" si="5"/>
        <v>52</v>
      </c>
    </row>
    <row r="57" spans="2:55" ht="12">
      <c r="B57" s="170" t="s">
        <v>123</v>
      </c>
      <c r="C57" s="18"/>
      <c r="E57" s="65">
        <v>0</v>
      </c>
      <c r="F57" s="66">
        <v>0</v>
      </c>
      <c r="G57" s="66">
        <v>0</v>
      </c>
      <c r="H57" s="66">
        <v>0</v>
      </c>
      <c r="I57" s="68">
        <v>0</v>
      </c>
      <c r="J57" s="66">
        <v>0</v>
      </c>
      <c r="K57" s="66">
        <v>0</v>
      </c>
      <c r="L57" s="68">
        <v>0</v>
      </c>
      <c r="M57" s="65">
        <v>0</v>
      </c>
      <c r="N57" s="66">
        <v>0</v>
      </c>
      <c r="O57" s="66">
        <v>0</v>
      </c>
      <c r="P57" s="66">
        <v>0</v>
      </c>
      <c r="Q57" s="68">
        <v>0</v>
      </c>
      <c r="R57" s="66">
        <v>0</v>
      </c>
      <c r="S57" s="66">
        <v>0</v>
      </c>
      <c r="T57" s="68">
        <v>0</v>
      </c>
      <c r="U57" s="65">
        <v>0</v>
      </c>
      <c r="V57" s="66">
        <v>0</v>
      </c>
      <c r="W57" s="66">
        <v>0</v>
      </c>
      <c r="X57" s="66">
        <v>0</v>
      </c>
      <c r="Y57" s="68">
        <v>0</v>
      </c>
      <c r="Z57" s="66">
        <v>0</v>
      </c>
      <c r="AA57" s="66">
        <v>0</v>
      </c>
      <c r="AB57" s="68">
        <v>0</v>
      </c>
      <c r="AC57" s="65">
        <v>0</v>
      </c>
      <c r="AD57" s="66">
        <v>0</v>
      </c>
      <c r="AE57" s="66">
        <v>0</v>
      </c>
      <c r="AF57" s="66">
        <v>1</v>
      </c>
      <c r="AG57" s="68">
        <v>0</v>
      </c>
      <c r="AH57" s="66">
        <v>0</v>
      </c>
      <c r="AI57" s="66">
        <v>0</v>
      </c>
      <c r="AJ57" s="68">
        <v>0</v>
      </c>
      <c r="AK57" s="65">
        <v>0</v>
      </c>
      <c r="AL57" s="66">
        <v>0</v>
      </c>
      <c r="AM57" s="66">
        <v>0</v>
      </c>
      <c r="AN57" s="66">
        <v>1</v>
      </c>
      <c r="AO57" s="68">
        <v>0</v>
      </c>
      <c r="AP57" s="66">
        <v>0</v>
      </c>
      <c r="AQ57" s="66">
        <v>0</v>
      </c>
      <c r="AR57" s="68">
        <v>0</v>
      </c>
      <c r="AS57" s="65">
        <v>0</v>
      </c>
      <c r="AT57" s="66">
        <v>0</v>
      </c>
      <c r="AU57" s="66">
        <v>0</v>
      </c>
      <c r="AV57" s="66">
        <v>1</v>
      </c>
      <c r="AW57" s="68">
        <v>0</v>
      </c>
      <c r="AX57" s="66">
        <v>1</v>
      </c>
      <c r="AY57" s="66">
        <v>3</v>
      </c>
      <c r="AZ57" s="67">
        <v>3</v>
      </c>
      <c r="BA57" s="5"/>
      <c r="BB57" s="3"/>
      <c r="BC57" s="6">
        <f t="shared" si="5"/>
        <v>10</v>
      </c>
    </row>
    <row r="58" spans="2:55" ht="12">
      <c r="B58" s="170" t="s">
        <v>124</v>
      </c>
      <c r="C58" s="18"/>
      <c r="E58" s="65">
        <v>0</v>
      </c>
      <c r="F58" s="66">
        <v>0</v>
      </c>
      <c r="G58" s="66">
        <v>0</v>
      </c>
      <c r="H58" s="66">
        <v>0</v>
      </c>
      <c r="I58" s="68">
        <v>0</v>
      </c>
      <c r="J58" s="66">
        <v>0</v>
      </c>
      <c r="K58" s="66">
        <v>0</v>
      </c>
      <c r="L58" s="68">
        <v>0</v>
      </c>
      <c r="M58" s="65">
        <v>0</v>
      </c>
      <c r="N58" s="66">
        <v>0</v>
      </c>
      <c r="O58" s="66">
        <v>0</v>
      </c>
      <c r="P58" s="66">
        <v>0</v>
      </c>
      <c r="Q58" s="68">
        <v>0</v>
      </c>
      <c r="R58" s="66">
        <v>0</v>
      </c>
      <c r="S58" s="66">
        <v>0</v>
      </c>
      <c r="T58" s="68">
        <v>0</v>
      </c>
      <c r="U58" s="65">
        <v>0</v>
      </c>
      <c r="V58" s="66">
        <v>1</v>
      </c>
      <c r="W58" s="66">
        <v>1</v>
      </c>
      <c r="X58" s="66">
        <v>0</v>
      </c>
      <c r="Y58" s="68">
        <v>0</v>
      </c>
      <c r="Z58" s="66">
        <v>0</v>
      </c>
      <c r="AA58" s="66">
        <v>0</v>
      </c>
      <c r="AB58" s="68">
        <v>0</v>
      </c>
      <c r="AC58" s="65">
        <v>0</v>
      </c>
      <c r="AD58" s="66">
        <v>1</v>
      </c>
      <c r="AE58" s="66">
        <v>1</v>
      </c>
      <c r="AF58" s="66">
        <v>0</v>
      </c>
      <c r="AG58" s="68">
        <v>0</v>
      </c>
      <c r="AH58" s="66">
        <v>1</v>
      </c>
      <c r="AI58" s="66">
        <v>0</v>
      </c>
      <c r="AJ58" s="68">
        <v>0</v>
      </c>
      <c r="AK58" s="65">
        <v>0</v>
      </c>
      <c r="AL58" s="66">
        <v>1</v>
      </c>
      <c r="AM58" s="66">
        <v>1</v>
      </c>
      <c r="AN58" s="66">
        <v>0</v>
      </c>
      <c r="AO58" s="68">
        <v>0</v>
      </c>
      <c r="AP58" s="66">
        <v>1</v>
      </c>
      <c r="AQ58" s="66">
        <v>0</v>
      </c>
      <c r="AR58" s="68">
        <v>0</v>
      </c>
      <c r="AS58" s="65">
        <v>1</v>
      </c>
      <c r="AT58" s="66">
        <v>1</v>
      </c>
      <c r="AU58" s="66">
        <v>1</v>
      </c>
      <c r="AV58" s="66">
        <v>1</v>
      </c>
      <c r="AW58" s="68">
        <v>1</v>
      </c>
      <c r="AX58" s="66">
        <v>1</v>
      </c>
      <c r="AY58" s="66">
        <v>0</v>
      </c>
      <c r="AZ58" s="67">
        <v>0</v>
      </c>
      <c r="BA58" s="5"/>
      <c r="BB58" s="3"/>
      <c r="BC58" s="6">
        <f t="shared" si="5"/>
        <v>14</v>
      </c>
    </row>
    <row r="59" spans="2:55" ht="12">
      <c r="B59" s="170" t="s">
        <v>125</v>
      </c>
      <c r="C59" s="18"/>
      <c r="E59" s="65">
        <v>0</v>
      </c>
      <c r="F59" s="66">
        <v>0</v>
      </c>
      <c r="G59" s="66">
        <v>0</v>
      </c>
      <c r="H59" s="66">
        <v>0</v>
      </c>
      <c r="I59" s="68">
        <v>0</v>
      </c>
      <c r="J59" s="66">
        <v>0</v>
      </c>
      <c r="K59" s="66">
        <v>0</v>
      </c>
      <c r="L59" s="68">
        <v>0</v>
      </c>
      <c r="M59" s="65">
        <v>0</v>
      </c>
      <c r="N59" s="66">
        <v>0</v>
      </c>
      <c r="O59" s="66">
        <v>0</v>
      </c>
      <c r="P59" s="66">
        <v>0</v>
      </c>
      <c r="Q59" s="68">
        <v>0</v>
      </c>
      <c r="R59" s="66">
        <v>0</v>
      </c>
      <c r="S59" s="66">
        <v>0</v>
      </c>
      <c r="T59" s="68">
        <v>0</v>
      </c>
      <c r="U59" s="65">
        <v>0</v>
      </c>
      <c r="V59" s="66">
        <v>1</v>
      </c>
      <c r="W59" s="66">
        <v>0</v>
      </c>
      <c r="X59" s="66">
        <v>0</v>
      </c>
      <c r="Y59" s="68">
        <v>0</v>
      </c>
      <c r="Z59" s="66">
        <v>0</v>
      </c>
      <c r="AA59" s="66">
        <v>0</v>
      </c>
      <c r="AB59" s="68">
        <v>1</v>
      </c>
      <c r="AC59" s="65">
        <v>0</v>
      </c>
      <c r="AD59" s="66">
        <v>1</v>
      </c>
      <c r="AE59" s="66">
        <v>0</v>
      </c>
      <c r="AF59" s="66">
        <v>1</v>
      </c>
      <c r="AG59" s="68">
        <v>0</v>
      </c>
      <c r="AH59" s="66">
        <v>0</v>
      </c>
      <c r="AI59" s="66">
        <v>0</v>
      </c>
      <c r="AJ59" s="68">
        <v>1</v>
      </c>
      <c r="AK59" s="65">
        <v>0</v>
      </c>
      <c r="AL59" s="66">
        <v>1</v>
      </c>
      <c r="AM59" s="66">
        <v>0</v>
      </c>
      <c r="AN59" s="66">
        <v>1</v>
      </c>
      <c r="AO59" s="68">
        <v>0</v>
      </c>
      <c r="AP59" s="66">
        <v>0</v>
      </c>
      <c r="AQ59" s="66">
        <v>0</v>
      </c>
      <c r="AR59" s="68">
        <v>1</v>
      </c>
      <c r="AS59" s="65">
        <v>0</v>
      </c>
      <c r="AT59" s="66">
        <v>0</v>
      </c>
      <c r="AU59" s="66">
        <v>0</v>
      </c>
      <c r="AV59" s="66">
        <v>1</v>
      </c>
      <c r="AW59" s="68">
        <v>0</v>
      </c>
      <c r="AX59" s="66">
        <v>0</v>
      </c>
      <c r="AY59" s="66">
        <v>0</v>
      </c>
      <c r="AZ59" s="67">
        <v>0</v>
      </c>
      <c r="BA59" s="5"/>
      <c r="BB59" s="3"/>
      <c r="BC59" s="6">
        <f t="shared" si="5"/>
        <v>9</v>
      </c>
    </row>
    <row r="60" spans="2:55" ht="12">
      <c r="B60" s="170" t="s">
        <v>126</v>
      </c>
      <c r="C60" s="18"/>
      <c r="E60" s="113">
        <v>0</v>
      </c>
      <c r="F60" s="114">
        <v>0</v>
      </c>
      <c r="G60" s="114">
        <v>0</v>
      </c>
      <c r="H60" s="114">
        <v>0</v>
      </c>
      <c r="I60" s="115">
        <v>0</v>
      </c>
      <c r="J60" s="114">
        <v>0</v>
      </c>
      <c r="K60" s="114">
        <v>0</v>
      </c>
      <c r="L60" s="115">
        <v>1</v>
      </c>
      <c r="M60" s="113">
        <v>0</v>
      </c>
      <c r="N60" s="114">
        <v>0</v>
      </c>
      <c r="O60" s="114">
        <v>0</v>
      </c>
      <c r="P60" s="114">
        <v>1</v>
      </c>
      <c r="Q60" s="115">
        <v>0</v>
      </c>
      <c r="R60" s="114">
        <v>0</v>
      </c>
      <c r="S60" s="114">
        <v>0</v>
      </c>
      <c r="T60" s="115">
        <v>1</v>
      </c>
      <c r="U60" s="113">
        <v>0</v>
      </c>
      <c r="V60" s="114">
        <v>0</v>
      </c>
      <c r="W60" s="114">
        <v>0</v>
      </c>
      <c r="X60" s="114">
        <v>1</v>
      </c>
      <c r="Y60" s="115">
        <v>0</v>
      </c>
      <c r="Z60" s="114">
        <v>0</v>
      </c>
      <c r="AA60" s="114">
        <v>0</v>
      </c>
      <c r="AB60" s="115">
        <v>1</v>
      </c>
      <c r="AC60" s="113">
        <v>0</v>
      </c>
      <c r="AD60" s="114">
        <v>0</v>
      </c>
      <c r="AE60" s="114">
        <v>0</v>
      </c>
      <c r="AF60" s="114">
        <v>1</v>
      </c>
      <c r="AG60" s="115">
        <v>0</v>
      </c>
      <c r="AH60" s="114">
        <v>1</v>
      </c>
      <c r="AI60" s="114">
        <v>0</v>
      </c>
      <c r="AJ60" s="115">
        <v>1</v>
      </c>
      <c r="AK60" s="113">
        <v>0</v>
      </c>
      <c r="AL60" s="114">
        <v>0</v>
      </c>
      <c r="AM60" s="114">
        <v>0</v>
      </c>
      <c r="AN60" s="114">
        <v>1</v>
      </c>
      <c r="AO60" s="115">
        <v>0</v>
      </c>
      <c r="AP60" s="114">
        <v>1</v>
      </c>
      <c r="AQ60" s="114">
        <v>0</v>
      </c>
      <c r="AR60" s="115">
        <v>1</v>
      </c>
      <c r="AS60" s="113">
        <v>0</v>
      </c>
      <c r="AT60" s="114">
        <v>0</v>
      </c>
      <c r="AU60" s="114">
        <v>0</v>
      </c>
      <c r="AV60" s="114">
        <v>1</v>
      </c>
      <c r="AW60" s="115">
        <v>0</v>
      </c>
      <c r="AX60" s="114">
        <v>0</v>
      </c>
      <c r="AY60" s="114">
        <v>0</v>
      </c>
      <c r="AZ60" s="109">
        <v>1</v>
      </c>
      <c r="BA60" s="5"/>
      <c r="BB60" s="3"/>
      <c r="BC60" s="6">
        <f t="shared" si="5"/>
        <v>13</v>
      </c>
    </row>
    <row r="61" spans="2:55" ht="12.75" thickBot="1">
      <c r="B61" s="170" t="s">
        <v>127</v>
      </c>
      <c r="C61" s="18"/>
      <c r="E61" s="74">
        <v>0</v>
      </c>
      <c r="F61" s="75">
        <v>0</v>
      </c>
      <c r="G61" s="75">
        <v>0</v>
      </c>
      <c r="H61" s="75">
        <v>0</v>
      </c>
      <c r="I61" s="77">
        <v>0</v>
      </c>
      <c r="J61" s="75">
        <v>0</v>
      </c>
      <c r="K61" s="75">
        <v>0</v>
      </c>
      <c r="L61" s="77">
        <v>0</v>
      </c>
      <c r="M61" s="74">
        <v>0</v>
      </c>
      <c r="N61" s="75">
        <v>1</v>
      </c>
      <c r="O61" s="75">
        <v>0</v>
      </c>
      <c r="P61" s="75">
        <v>0</v>
      </c>
      <c r="Q61" s="77">
        <v>0</v>
      </c>
      <c r="R61" s="75">
        <v>0</v>
      </c>
      <c r="S61" s="75">
        <v>0</v>
      </c>
      <c r="T61" s="77">
        <v>0</v>
      </c>
      <c r="U61" s="74">
        <v>0</v>
      </c>
      <c r="V61" s="75">
        <v>0</v>
      </c>
      <c r="W61" s="75">
        <v>0</v>
      </c>
      <c r="X61" s="75">
        <v>0</v>
      </c>
      <c r="Y61" s="77">
        <v>0</v>
      </c>
      <c r="Z61" s="75">
        <v>0</v>
      </c>
      <c r="AA61" s="75">
        <v>0</v>
      </c>
      <c r="AB61" s="77">
        <v>0</v>
      </c>
      <c r="AC61" s="74">
        <v>0</v>
      </c>
      <c r="AD61" s="75">
        <v>0</v>
      </c>
      <c r="AE61" s="75">
        <v>0</v>
      </c>
      <c r="AF61" s="75">
        <v>0</v>
      </c>
      <c r="AG61" s="77">
        <v>0</v>
      </c>
      <c r="AH61" s="75">
        <v>0</v>
      </c>
      <c r="AI61" s="75">
        <v>0</v>
      </c>
      <c r="AJ61" s="77">
        <v>0</v>
      </c>
      <c r="AK61" s="74">
        <v>0</v>
      </c>
      <c r="AL61" s="75">
        <v>0</v>
      </c>
      <c r="AM61" s="75">
        <v>0</v>
      </c>
      <c r="AN61" s="75">
        <v>0</v>
      </c>
      <c r="AO61" s="77">
        <v>0</v>
      </c>
      <c r="AP61" s="75">
        <v>0</v>
      </c>
      <c r="AQ61" s="75">
        <v>0</v>
      </c>
      <c r="AR61" s="77">
        <v>0</v>
      </c>
      <c r="AS61" s="74">
        <v>0</v>
      </c>
      <c r="AT61" s="75">
        <v>0</v>
      </c>
      <c r="AU61" s="75">
        <v>0</v>
      </c>
      <c r="AV61" s="75">
        <v>0</v>
      </c>
      <c r="AW61" s="77">
        <v>0</v>
      </c>
      <c r="AX61" s="75">
        <v>1</v>
      </c>
      <c r="AY61" s="75">
        <v>1</v>
      </c>
      <c r="AZ61" s="76">
        <v>2</v>
      </c>
      <c r="BA61" s="110"/>
      <c r="BB61" s="3"/>
      <c r="BC61" s="112">
        <f t="shared" si="5"/>
        <v>5</v>
      </c>
    </row>
    <row r="62" spans="3:55" ht="15.75" thickBot="1">
      <c r="C62" s="18"/>
      <c r="AF62"/>
      <c r="AX62" s="3"/>
      <c r="AY62" s="222"/>
      <c r="AZ62" s="223"/>
      <c r="BA62" s="3"/>
      <c r="BB62" s="138" t="s">
        <v>73</v>
      </c>
      <c r="BC62" s="105">
        <f>SUM(BC42:BC61)</f>
        <v>538</v>
      </c>
    </row>
    <row r="63" spans="3:55" ht="15.75" thickBot="1">
      <c r="C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22" t="s">
        <v>37</v>
      </c>
      <c r="BB63" s="138" t="s">
        <v>74</v>
      </c>
      <c r="BC63" s="24">
        <f>AVERAGE(BC42:BC61)</f>
        <v>26.9</v>
      </c>
    </row>
    <row r="64" spans="2:55" ht="15">
      <c r="B64" s="14" t="s">
        <v>38</v>
      </c>
      <c r="C64" s="18"/>
      <c r="E64" s="78">
        <f aca="true" t="shared" si="6" ref="E64:AZ64">COUNT(E42:E61)</f>
        <v>20</v>
      </c>
      <c r="F64" s="79">
        <f t="shared" si="6"/>
        <v>20</v>
      </c>
      <c r="G64" s="79">
        <f t="shared" si="6"/>
        <v>20</v>
      </c>
      <c r="H64" s="79">
        <f t="shared" si="6"/>
        <v>20</v>
      </c>
      <c r="I64" s="79">
        <f t="shared" si="6"/>
        <v>20</v>
      </c>
      <c r="J64" s="79">
        <f t="shared" si="6"/>
        <v>20</v>
      </c>
      <c r="K64" s="79">
        <f t="shared" si="6"/>
        <v>20</v>
      </c>
      <c r="L64" s="79">
        <f t="shared" si="6"/>
        <v>20</v>
      </c>
      <c r="M64" s="79">
        <f t="shared" si="6"/>
        <v>20</v>
      </c>
      <c r="N64" s="79">
        <f t="shared" si="6"/>
        <v>20</v>
      </c>
      <c r="O64" s="79">
        <f t="shared" si="6"/>
        <v>20</v>
      </c>
      <c r="P64" s="79">
        <f t="shared" si="6"/>
        <v>20</v>
      </c>
      <c r="Q64" s="79">
        <f t="shared" si="6"/>
        <v>20</v>
      </c>
      <c r="R64" s="79">
        <f t="shared" si="6"/>
        <v>20</v>
      </c>
      <c r="S64" s="79">
        <f t="shared" si="6"/>
        <v>20</v>
      </c>
      <c r="T64" s="79">
        <f t="shared" si="6"/>
        <v>20</v>
      </c>
      <c r="U64" s="79">
        <f t="shared" si="6"/>
        <v>20</v>
      </c>
      <c r="V64" s="79">
        <f t="shared" si="6"/>
        <v>20</v>
      </c>
      <c r="W64" s="79">
        <f t="shared" si="6"/>
        <v>20</v>
      </c>
      <c r="X64" s="79">
        <f t="shared" si="6"/>
        <v>20</v>
      </c>
      <c r="Y64" s="79">
        <f t="shared" si="6"/>
        <v>20</v>
      </c>
      <c r="Z64" s="79">
        <f t="shared" si="6"/>
        <v>20</v>
      </c>
      <c r="AA64" s="79">
        <f t="shared" si="6"/>
        <v>20</v>
      </c>
      <c r="AB64" s="79">
        <f t="shared" si="6"/>
        <v>20</v>
      </c>
      <c r="AC64" s="79">
        <f t="shared" si="6"/>
        <v>20</v>
      </c>
      <c r="AD64" s="79">
        <f t="shared" si="6"/>
        <v>20</v>
      </c>
      <c r="AE64" s="79">
        <f t="shared" si="6"/>
        <v>20</v>
      </c>
      <c r="AF64" s="79">
        <f t="shared" si="6"/>
        <v>20</v>
      </c>
      <c r="AG64" s="79">
        <f t="shared" si="6"/>
        <v>20</v>
      </c>
      <c r="AH64" s="79">
        <f t="shared" si="6"/>
        <v>20</v>
      </c>
      <c r="AI64" s="79">
        <f t="shared" si="6"/>
        <v>20</v>
      </c>
      <c r="AJ64" s="79">
        <f t="shared" si="6"/>
        <v>20</v>
      </c>
      <c r="AK64" s="79">
        <f t="shared" si="6"/>
        <v>20</v>
      </c>
      <c r="AL64" s="79">
        <f t="shared" si="6"/>
        <v>20</v>
      </c>
      <c r="AM64" s="79">
        <f t="shared" si="6"/>
        <v>20</v>
      </c>
      <c r="AN64" s="79">
        <f t="shared" si="6"/>
        <v>20</v>
      </c>
      <c r="AO64" s="79">
        <f t="shared" si="6"/>
        <v>20</v>
      </c>
      <c r="AP64" s="79">
        <f t="shared" si="6"/>
        <v>20</v>
      </c>
      <c r="AQ64" s="79">
        <f t="shared" si="6"/>
        <v>20</v>
      </c>
      <c r="AR64" s="79">
        <f t="shared" si="6"/>
        <v>20</v>
      </c>
      <c r="AS64" s="79">
        <f t="shared" si="6"/>
        <v>20</v>
      </c>
      <c r="AT64" s="79">
        <f t="shared" si="6"/>
        <v>20</v>
      </c>
      <c r="AU64" s="79">
        <f t="shared" si="6"/>
        <v>20</v>
      </c>
      <c r="AV64" s="79">
        <f t="shared" si="6"/>
        <v>20</v>
      </c>
      <c r="AW64" s="79">
        <f t="shared" si="6"/>
        <v>20</v>
      </c>
      <c r="AX64" s="79">
        <f t="shared" si="6"/>
        <v>20</v>
      </c>
      <c r="AY64" s="79">
        <f t="shared" si="6"/>
        <v>20</v>
      </c>
      <c r="AZ64" s="80">
        <f t="shared" si="6"/>
        <v>20</v>
      </c>
      <c r="BA64" s="23">
        <f>SUM(E64:AZ64)</f>
        <v>960</v>
      </c>
      <c r="BB64" s="138" t="s">
        <v>11</v>
      </c>
      <c r="BC64" s="24" t="e">
        <f>_XLL.STATSTDDEV(BC42:BC61)</f>
        <v>#NAME?</v>
      </c>
    </row>
    <row r="65" spans="2:55" ht="12.75">
      <c r="B65" s="14" t="s">
        <v>39</v>
      </c>
      <c r="C65" s="18"/>
      <c r="E65" s="54">
        <f aca="true" t="shared" si="7" ref="E65:AZ65">AVERAGE(E42:E61)</f>
        <v>0</v>
      </c>
      <c r="F65" s="55">
        <f t="shared" si="7"/>
        <v>0.1</v>
      </c>
      <c r="G65" s="55">
        <f t="shared" si="7"/>
        <v>0.1</v>
      </c>
      <c r="H65" s="55">
        <f t="shared" si="7"/>
        <v>0.05</v>
      </c>
      <c r="I65" s="55">
        <f t="shared" si="7"/>
        <v>0</v>
      </c>
      <c r="J65" s="55">
        <f t="shared" si="7"/>
        <v>0.1</v>
      </c>
      <c r="K65" s="55">
        <f t="shared" si="7"/>
        <v>0.05</v>
      </c>
      <c r="L65" s="55">
        <f t="shared" si="7"/>
        <v>0.15</v>
      </c>
      <c r="M65" s="55">
        <f t="shared" si="7"/>
        <v>0</v>
      </c>
      <c r="N65" s="55">
        <f t="shared" si="7"/>
        <v>0.25</v>
      </c>
      <c r="O65" s="55">
        <f t="shared" si="7"/>
        <v>0.25</v>
      </c>
      <c r="P65" s="55">
        <f t="shared" si="7"/>
        <v>0.55</v>
      </c>
      <c r="Q65" s="55">
        <f t="shared" si="7"/>
        <v>0</v>
      </c>
      <c r="R65" s="55">
        <f t="shared" si="7"/>
        <v>0.25</v>
      </c>
      <c r="S65" s="55">
        <f t="shared" si="7"/>
        <v>0.15</v>
      </c>
      <c r="T65" s="55">
        <f t="shared" si="7"/>
        <v>0.15</v>
      </c>
      <c r="U65" s="55">
        <f t="shared" si="7"/>
        <v>0.1</v>
      </c>
      <c r="V65" s="55">
        <f t="shared" si="7"/>
        <v>0.65</v>
      </c>
      <c r="W65" s="55">
        <f t="shared" si="7"/>
        <v>0.6</v>
      </c>
      <c r="X65" s="55">
        <f t="shared" si="7"/>
        <v>0.8</v>
      </c>
      <c r="Y65" s="55">
        <f t="shared" si="7"/>
        <v>0</v>
      </c>
      <c r="Z65" s="55">
        <f t="shared" si="7"/>
        <v>0.35</v>
      </c>
      <c r="AA65" s="55">
        <f t="shared" si="7"/>
        <v>0.35</v>
      </c>
      <c r="AB65" s="55">
        <f t="shared" si="7"/>
        <v>0.4</v>
      </c>
      <c r="AC65" s="55">
        <f t="shared" si="7"/>
        <v>0.15</v>
      </c>
      <c r="AD65" s="55">
        <f t="shared" si="7"/>
        <v>0.7</v>
      </c>
      <c r="AE65" s="55">
        <f t="shared" si="7"/>
        <v>0.8</v>
      </c>
      <c r="AF65" s="55">
        <f t="shared" si="7"/>
        <v>1</v>
      </c>
      <c r="AG65" s="55">
        <f t="shared" si="7"/>
        <v>0.1</v>
      </c>
      <c r="AH65" s="55">
        <f t="shared" si="7"/>
        <v>0.8</v>
      </c>
      <c r="AI65" s="55">
        <f t="shared" si="7"/>
        <v>0.6</v>
      </c>
      <c r="AJ65" s="55">
        <f t="shared" si="7"/>
        <v>0.65</v>
      </c>
      <c r="AK65" s="55">
        <f t="shared" si="7"/>
        <v>0.25</v>
      </c>
      <c r="AL65" s="55">
        <f t="shared" si="7"/>
        <v>0.95</v>
      </c>
      <c r="AM65" s="55">
        <f t="shared" si="7"/>
        <v>1.15</v>
      </c>
      <c r="AN65" s="55">
        <f t="shared" si="7"/>
        <v>1.25</v>
      </c>
      <c r="AO65" s="55">
        <f t="shared" si="7"/>
        <v>0.45</v>
      </c>
      <c r="AP65" s="55">
        <f t="shared" si="7"/>
        <v>1.3</v>
      </c>
      <c r="AQ65" s="55">
        <f t="shared" si="7"/>
        <v>1.2</v>
      </c>
      <c r="AR65" s="55">
        <f t="shared" si="7"/>
        <v>1.15</v>
      </c>
      <c r="AS65" s="55">
        <f t="shared" si="7"/>
        <v>0.45</v>
      </c>
      <c r="AT65" s="55">
        <f t="shared" si="7"/>
        <v>1.1</v>
      </c>
      <c r="AU65" s="55">
        <f t="shared" si="7"/>
        <v>1.1</v>
      </c>
      <c r="AV65" s="55">
        <f t="shared" si="7"/>
        <v>1.75</v>
      </c>
      <c r="AW65" s="55">
        <f t="shared" si="7"/>
        <v>0.4</v>
      </c>
      <c r="AX65" s="55">
        <f t="shared" si="7"/>
        <v>1.35</v>
      </c>
      <c r="AY65" s="55">
        <f t="shared" si="7"/>
        <v>1.25</v>
      </c>
      <c r="AZ65" s="56">
        <f t="shared" si="7"/>
        <v>1.6</v>
      </c>
      <c r="BA65" s="53">
        <f>AVERAGE(E42:AZ61)</f>
        <v>0.5604166666666667</v>
      </c>
      <c r="BB65" s="33"/>
      <c r="BC65" s="34"/>
    </row>
    <row r="66" spans="2:54" ht="12.75">
      <c r="B66" s="14" t="s">
        <v>40</v>
      </c>
      <c r="C66" s="18"/>
      <c r="E66" s="54">
        <f aca="true" t="shared" si="8" ref="E66:AZ66">STDEV(E42:E61)</f>
        <v>0</v>
      </c>
      <c r="F66" s="55">
        <f t="shared" si="8"/>
        <v>0.30779350562554625</v>
      </c>
      <c r="G66" s="55">
        <f t="shared" si="8"/>
        <v>0.30779350562554625</v>
      </c>
      <c r="H66" s="55">
        <f t="shared" si="8"/>
        <v>0.22360679774997896</v>
      </c>
      <c r="I66" s="55">
        <f t="shared" si="8"/>
        <v>0</v>
      </c>
      <c r="J66" s="55">
        <f t="shared" si="8"/>
        <v>0.30779350562554625</v>
      </c>
      <c r="K66" s="55">
        <f t="shared" si="8"/>
        <v>0.22360679774997896</v>
      </c>
      <c r="L66" s="55">
        <f t="shared" si="8"/>
        <v>0.36634754853252327</v>
      </c>
      <c r="M66" s="55">
        <f t="shared" si="8"/>
        <v>0</v>
      </c>
      <c r="N66" s="55">
        <f t="shared" si="8"/>
        <v>0.4442616583193193</v>
      </c>
      <c r="O66" s="55">
        <f t="shared" si="8"/>
        <v>0.4442616583193193</v>
      </c>
      <c r="P66" s="55">
        <f t="shared" si="8"/>
        <v>0.5104177855340405</v>
      </c>
      <c r="Q66" s="55">
        <f t="shared" si="8"/>
        <v>0</v>
      </c>
      <c r="R66" s="55">
        <f t="shared" si="8"/>
        <v>0.4442616583193193</v>
      </c>
      <c r="S66" s="55">
        <f t="shared" si="8"/>
        <v>0.36634754853252327</v>
      </c>
      <c r="T66" s="55">
        <f t="shared" si="8"/>
        <v>0.4893604849295929</v>
      </c>
      <c r="U66" s="55">
        <f t="shared" si="8"/>
        <v>0.30779350562554625</v>
      </c>
      <c r="V66" s="55">
        <f t="shared" si="8"/>
        <v>0.48936048492959294</v>
      </c>
      <c r="W66" s="55">
        <f t="shared" si="8"/>
        <v>0.5982430416161189</v>
      </c>
      <c r="X66" s="55">
        <f t="shared" si="8"/>
        <v>0.6958523739384593</v>
      </c>
      <c r="Y66" s="55">
        <f t="shared" si="8"/>
        <v>0</v>
      </c>
      <c r="Z66" s="55">
        <f t="shared" si="8"/>
        <v>0.4893604849295929</v>
      </c>
      <c r="AA66" s="55">
        <f t="shared" si="8"/>
        <v>0.4893604849295929</v>
      </c>
      <c r="AB66" s="55">
        <f t="shared" si="8"/>
        <v>0.5982430416161189</v>
      </c>
      <c r="AC66" s="55">
        <f t="shared" si="8"/>
        <v>0.36634754853252327</v>
      </c>
      <c r="AD66" s="55">
        <f t="shared" si="8"/>
        <v>0.4701623459816272</v>
      </c>
      <c r="AE66" s="55">
        <f t="shared" si="8"/>
        <v>0.7677718959499145</v>
      </c>
      <c r="AF66" s="55">
        <f t="shared" si="8"/>
        <v>0.7947194142390263</v>
      </c>
      <c r="AG66" s="55">
        <f t="shared" si="8"/>
        <v>0.30779350562554625</v>
      </c>
      <c r="AH66" s="55">
        <f t="shared" si="8"/>
        <v>0.6155870112510924</v>
      </c>
      <c r="AI66" s="55">
        <f t="shared" si="8"/>
        <v>0.5982430416161189</v>
      </c>
      <c r="AJ66" s="55">
        <f t="shared" si="8"/>
        <v>0.5871429486123998</v>
      </c>
      <c r="AK66" s="55">
        <f t="shared" si="8"/>
        <v>0.4442616583193193</v>
      </c>
      <c r="AL66" s="55">
        <f t="shared" si="8"/>
        <v>0.6048053188292994</v>
      </c>
      <c r="AM66" s="55">
        <f t="shared" si="8"/>
        <v>0.8750939799154206</v>
      </c>
      <c r="AN66" s="55">
        <f t="shared" si="8"/>
        <v>0.910465468000326</v>
      </c>
      <c r="AO66" s="55">
        <f t="shared" si="8"/>
        <v>0.6048053188292994</v>
      </c>
      <c r="AP66" s="55">
        <f t="shared" si="8"/>
        <v>0.9233805168766387</v>
      </c>
      <c r="AQ66" s="55">
        <f t="shared" si="8"/>
        <v>1.105012502906165</v>
      </c>
      <c r="AR66" s="55">
        <f t="shared" si="8"/>
        <v>1.0399898784932577</v>
      </c>
      <c r="AS66" s="55">
        <f t="shared" si="8"/>
        <v>0.5104177855340405</v>
      </c>
      <c r="AT66" s="55">
        <f t="shared" si="8"/>
        <v>0.7880689256524124</v>
      </c>
      <c r="AU66" s="55">
        <f t="shared" si="8"/>
        <v>0.9679060415469871</v>
      </c>
      <c r="AV66" s="55">
        <f t="shared" si="8"/>
        <v>1.0699237552766379</v>
      </c>
      <c r="AW66" s="55">
        <f t="shared" si="8"/>
        <v>0.5982430416161189</v>
      </c>
      <c r="AX66" s="55">
        <f t="shared" si="8"/>
        <v>0.8127277008872489</v>
      </c>
      <c r="AY66" s="55">
        <f t="shared" si="8"/>
        <v>0.9665456669582609</v>
      </c>
      <c r="AZ66" s="56">
        <f t="shared" si="8"/>
        <v>1.0954451150103321</v>
      </c>
      <c r="BA66" s="53">
        <f>STDEV(E42:AZ61)</f>
        <v>0.7726394190568011</v>
      </c>
      <c r="BB66" s="33"/>
    </row>
    <row r="67" spans="2:54" ht="13.5" thickBot="1">
      <c r="B67" s="14" t="s">
        <v>41</v>
      </c>
      <c r="C67" s="18"/>
      <c r="E67" s="57">
        <f aca="true" t="shared" si="9" ref="E67:AZ67">MODE(E42:E61)</f>
        <v>0</v>
      </c>
      <c r="F67" s="58">
        <f t="shared" si="9"/>
        <v>0</v>
      </c>
      <c r="G67" s="58">
        <f t="shared" si="9"/>
        <v>0</v>
      </c>
      <c r="H67" s="58">
        <f t="shared" si="9"/>
        <v>0</v>
      </c>
      <c r="I67" s="58">
        <f t="shared" si="9"/>
        <v>0</v>
      </c>
      <c r="J67" s="58">
        <f t="shared" si="9"/>
        <v>0</v>
      </c>
      <c r="K67" s="58">
        <f t="shared" si="9"/>
        <v>0</v>
      </c>
      <c r="L67" s="58">
        <f t="shared" si="9"/>
        <v>0</v>
      </c>
      <c r="M67" s="58">
        <f t="shared" si="9"/>
        <v>0</v>
      </c>
      <c r="N67" s="58">
        <f t="shared" si="9"/>
        <v>0</v>
      </c>
      <c r="O67" s="58">
        <f t="shared" si="9"/>
        <v>0</v>
      </c>
      <c r="P67" s="58">
        <f t="shared" si="9"/>
        <v>1</v>
      </c>
      <c r="Q67" s="58">
        <f t="shared" si="9"/>
        <v>0</v>
      </c>
      <c r="R67" s="58">
        <f t="shared" si="9"/>
        <v>0</v>
      </c>
      <c r="S67" s="58">
        <f t="shared" si="9"/>
        <v>0</v>
      </c>
      <c r="T67" s="58">
        <f t="shared" si="9"/>
        <v>0</v>
      </c>
      <c r="U67" s="58">
        <f t="shared" si="9"/>
        <v>0</v>
      </c>
      <c r="V67" s="58">
        <f t="shared" si="9"/>
        <v>1</v>
      </c>
      <c r="W67" s="58">
        <f t="shared" si="9"/>
        <v>1</v>
      </c>
      <c r="X67" s="58">
        <f t="shared" si="9"/>
        <v>1</v>
      </c>
      <c r="Y67" s="58">
        <f t="shared" si="9"/>
        <v>0</v>
      </c>
      <c r="Z67" s="58">
        <f t="shared" si="9"/>
        <v>0</v>
      </c>
      <c r="AA67" s="58">
        <f t="shared" si="9"/>
        <v>0</v>
      </c>
      <c r="AB67" s="58">
        <f t="shared" si="9"/>
        <v>0</v>
      </c>
      <c r="AC67" s="58">
        <f t="shared" si="9"/>
        <v>0</v>
      </c>
      <c r="AD67" s="58">
        <f t="shared" si="9"/>
        <v>1</v>
      </c>
      <c r="AE67" s="58">
        <f t="shared" si="9"/>
        <v>1</v>
      </c>
      <c r="AF67" s="58">
        <f t="shared" si="9"/>
        <v>1</v>
      </c>
      <c r="AG67" s="58">
        <f t="shared" si="9"/>
        <v>0</v>
      </c>
      <c r="AH67" s="58">
        <f t="shared" si="9"/>
        <v>1</v>
      </c>
      <c r="AI67" s="58">
        <f t="shared" si="9"/>
        <v>1</v>
      </c>
      <c r="AJ67" s="58">
        <f t="shared" si="9"/>
        <v>1</v>
      </c>
      <c r="AK67" s="58">
        <f t="shared" si="9"/>
        <v>0</v>
      </c>
      <c r="AL67" s="58">
        <f t="shared" si="9"/>
        <v>1</v>
      </c>
      <c r="AM67" s="58">
        <f t="shared" si="9"/>
        <v>2</v>
      </c>
      <c r="AN67" s="58">
        <f t="shared" si="9"/>
        <v>2</v>
      </c>
      <c r="AO67" s="58">
        <f t="shared" si="9"/>
        <v>0</v>
      </c>
      <c r="AP67" s="58">
        <f t="shared" si="9"/>
        <v>1</v>
      </c>
      <c r="AQ67" s="58">
        <f t="shared" si="9"/>
        <v>0</v>
      </c>
      <c r="AR67" s="58">
        <f t="shared" si="9"/>
        <v>0</v>
      </c>
      <c r="AS67" s="58">
        <f t="shared" si="9"/>
        <v>0</v>
      </c>
      <c r="AT67" s="58">
        <f t="shared" si="9"/>
        <v>1</v>
      </c>
      <c r="AU67" s="58">
        <f t="shared" si="9"/>
        <v>2</v>
      </c>
      <c r="AV67" s="58">
        <f t="shared" si="9"/>
        <v>1</v>
      </c>
      <c r="AW67" s="58">
        <f t="shared" si="9"/>
        <v>0</v>
      </c>
      <c r="AX67" s="58">
        <f t="shared" si="9"/>
        <v>2</v>
      </c>
      <c r="AY67" s="58">
        <f t="shared" si="9"/>
        <v>1</v>
      </c>
      <c r="AZ67" s="59">
        <f t="shared" si="9"/>
        <v>2</v>
      </c>
      <c r="BA67" s="53">
        <f>MODE(E42:AZ61)</f>
        <v>0</v>
      </c>
      <c r="BB67" s="33"/>
    </row>
    <row r="68" spans="3:32" ht="12">
      <c r="C68" s="18"/>
      <c r="D68"/>
      <c r="E68" s="3"/>
      <c r="P68" s="34"/>
      <c r="Q68" s="34"/>
      <c r="R68" s="34"/>
      <c r="S68" s="34"/>
      <c r="AF68"/>
    </row>
    <row r="69" spans="2:32" ht="15">
      <c r="B69" s="14" t="s">
        <v>43</v>
      </c>
      <c r="C69" s="18"/>
      <c r="D69" s="35"/>
      <c r="E69" s="36">
        <f>BC27+BC62</f>
        <v>603</v>
      </c>
      <c r="F69" s="37"/>
      <c r="G69" s="2" t="s">
        <v>27</v>
      </c>
      <c r="H69" s="35"/>
      <c r="M69" s="3"/>
      <c r="U69" s="38" t="s">
        <v>31</v>
      </c>
      <c r="V69" s="39"/>
      <c r="W69" s="40"/>
      <c r="X69" s="39"/>
      <c r="Y69" s="39"/>
      <c r="Z69" s="39"/>
      <c r="AA69" s="39"/>
      <c r="AB69" s="39"/>
      <c r="AC69" s="39"/>
      <c r="AD69" s="41"/>
      <c r="AF69"/>
    </row>
    <row r="70" spans="2:53" ht="15">
      <c r="B70" s="14" t="s">
        <v>44</v>
      </c>
      <c r="C70" s="18"/>
      <c r="D70" s="35"/>
      <c r="E70" s="36">
        <f>BC27</f>
        <v>65</v>
      </c>
      <c r="F70" s="37"/>
      <c r="G70" s="240">
        <f>E70/E69</f>
        <v>0.1077943615257048</v>
      </c>
      <c r="H70" s="240"/>
      <c r="I70" s="42"/>
      <c r="J70" s="42"/>
      <c r="K70" s="42"/>
      <c r="L70" s="42"/>
      <c r="M70" s="3"/>
      <c r="U70" s="43" t="s">
        <v>32</v>
      </c>
      <c r="V70" s="44"/>
      <c r="W70" s="44"/>
      <c r="X70" s="45"/>
      <c r="Y70" s="45"/>
      <c r="Z70" s="45"/>
      <c r="AA70" s="45"/>
      <c r="AB70" s="44"/>
      <c r="AC70" s="44"/>
      <c r="AD70" s="46"/>
      <c r="AF70"/>
      <c r="AZ70" s="155"/>
      <c r="BA70" s="155"/>
    </row>
    <row r="71" spans="2:54" ht="15">
      <c r="B71" s="14" t="s">
        <v>82</v>
      </c>
      <c r="C71" s="18"/>
      <c r="D71" s="35"/>
      <c r="E71" s="47">
        <f>BC62</f>
        <v>538</v>
      </c>
      <c r="F71" s="37"/>
      <c r="G71" s="240">
        <f>E71/E69</f>
        <v>0.8922056384742952</v>
      </c>
      <c r="H71" s="240"/>
      <c r="I71" s="42"/>
      <c r="J71" s="42"/>
      <c r="K71" s="42"/>
      <c r="L71" s="42"/>
      <c r="M71" s="3"/>
      <c r="U71" s="43" t="s">
        <v>33</v>
      </c>
      <c r="V71" s="44"/>
      <c r="W71" s="44"/>
      <c r="X71" s="45"/>
      <c r="Y71" s="45"/>
      <c r="Z71" s="45"/>
      <c r="AA71" s="45"/>
      <c r="AB71" s="44"/>
      <c r="AC71" s="44"/>
      <c r="AD71" s="46"/>
      <c r="AF71"/>
      <c r="BA71" s="155"/>
      <c r="BB71" s="155"/>
    </row>
    <row r="72" spans="2:54" ht="15">
      <c r="B72" s="15" t="s">
        <v>16</v>
      </c>
      <c r="C72" s="18"/>
      <c r="E72" s="48">
        <f>(E71-E70)/E71</f>
        <v>0.879182156133829</v>
      </c>
      <c r="F72" s="49"/>
      <c r="G72" s="49"/>
      <c r="H72" s="49"/>
      <c r="M72" s="3"/>
      <c r="U72" s="50" t="s">
        <v>34</v>
      </c>
      <c r="V72" s="44"/>
      <c r="W72" s="44"/>
      <c r="X72" s="51"/>
      <c r="Y72" s="51"/>
      <c r="Z72" s="51"/>
      <c r="AA72" s="51"/>
      <c r="AB72" s="44"/>
      <c r="AC72" s="44"/>
      <c r="AD72" s="46"/>
      <c r="AF72"/>
      <c r="BA72" s="155"/>
      <c r="BB72" s="155"/>
    </row>
    <row r="73" spans="3:54" ht="12">
      <c r="C73" s="18"/>
      <c r="D73"/>
      <c r="E73" s="3"/>
      <c r="M73" s="3"/>
      <c r="U73" s="50" t="s">
        <v>35</v>
      </c>
      <c r="V73" s="44"/>
      <c r="W73" s="44"/>
      <c r="X73" s="51"/>
      <c r="Y73" s="51"/>
      <c r="Z73" s="51"/>
      <c r="AA73" s="51"/>
      <c r="AB73" s="44"/>
      <c r="AC73" s="44"/>
      <c r="AD73" s="46"/>
      <c r="AF73"/>
      <c r="BA73" s="155"/>
      <c r="BB73" s="155"/>
    </row>
    <row r="74" spans="3:54" ht="12">
      <c r="C74" s="18"/>
      <c r="E74" s="2"/>
      <c r="G74" s="3"/>
      <c r="H74" s="2"/>
      <c r="M74" s="3"/>
      <c r="U74" s="43"/>
      <c r="V74" s="44"/>
      <c r="W74" s="44"/>
      <c r="X74" s="51"/>
      <c r="Y74" s="51"/>
      <c r="Z74" s="51"/>
      <c r="AA74" s="51"/>
      <c r="AB74" s="44"/>
      <c r="AC74" s="44"/>
      <c r="AD74" s="46"/>
      <c r="AF74"/>
      <c r="BA74" s="155"/>
      <c r="BB74" s="155"/>
    </row>
    <row r="75" spans="2:32" ht="12">
      <c r="B75" s="14"/>
      <c r="C75" s="18"/>
      <c r="E75" s="159"/>
      <c r="G75" s="3"/>
      <c r="H75" s="159"/>
      <c r="M75" s="3"/>
      <c r="N75" s="156"/>
      <c r="O75" s="157"/>
      <c r="U75" s="256" t="s">
        <v>46</v>
      </c>
      <c r="V75" s="257"/>
      <c r="W75" s="257"/>
      <c r="X75" s="257"/>
      <c r="Y75" s="257"/>
      <c r="Z75" s="257"/>
      <c r="AA75" s="257"/>
      <c r="AB75" s="257"/>
      <c r="AC75" s="257"/>
      <c r="AD75" s="258"/>
      <c r="AF75"/>
    </row>
    <row r="76" spans="2:32" ht="12">
      <c r="B76" s="14"/>
      <c r="C76" s="18"/>
      <c r="E76" s="160"/>
      <c r="F76" s="82"/>
      <c r="G76" s="32"/>
      <c r="H76" s="160"/>
      <c r="M76" s="3"/>
      <c r="N76" s="158"/>
      <c r="O76" s="158"/>
      <c r="U76" s="256"/>
      <c r="V76" s="257"/>
      <c r="W76" s="257"/>
      <c r="X76" s="257"/>
      <c r="Y76" s="257"/>
      <c r="Z76" s="257"/>
      <c r="AA76" s="257"/>
      <c r="AB76" s="257"/>
      <c r="AC76" s="257"/>
      <c r="AD76" s="258"/>
      <c r="AF76"/>
    </row>
    <row r="77" spans="2:32" ht="12">
      <c r="B77" s="14"/>
      <c r="C77" s="18"/>
      <c r="E77" s="160"/>
      <c r="F77" s="82"/>
      <c r="G77" s="32"/>
      <c r="H77" s="160"/>
      <c r="M77" s="3"/>
      <c r="U77" s="256"/>
      <c r="V77" s="257"/>
      <c r="W77" s="257"/>
      <c r="X77" s="257"/>
      <c r="Y77" s="257"/>
      <c r="Z77" s="257"/>
      <c r="AA77" s="257"/>
      <c r="AB77" s="257"/>
      <c r="AC77" s="257"/>
      <c r="AD77" s="258"/>
      <c r="AF77"/>
    </row>
    <row r="78" spans="2:35" ht="12">
      <c r="B78" s="14"/>
      <c r="C78" s="18"/>
      <c r="E78" s="160"/>
      <c r="F78" s="32"/>
      <c r="G78" s="82"/>
      <c r="H78" s="160"/>
      <c r="I78" s="52"/>
      <c r="J78" s="52"/>
      <c r="K78" s="52"/>
      <c r="L78" s="52"/>
      <c r="T78" s="3"/>
      <c r="U78" s="259"/>
      <c r="V78" s="260"/>
      <c r="W78" s="260"/>
      <c r="X78" s="260"/>
      <c r="Y78" s="260"/>
      <c r="Z78" s="260"/>
      <c r="AA78" s="260"/>
      <c r="AB78" s="260"/>
      <c r="AC78" s="260"/>
      <c r="AD78" s="261"/>
      <c r="AF78" s="34"/>
      <c r="AG78" s="34"/>
      <c r="AH78" s="34"/>
      <c r="AI78" s="34"/>
    </row>
    <row r="79" spans="2:35" ht="12.75">
      <c r="B79" s="14"/>
      <c r="C79" s="18"/>
      <c r="E79" s="264"/>
      <c r="F79" s="264"/>
      <c r="M79" s="265"/>
      <c r="N79" s="265"/>
      <c r="V79" s="3"/>
      <c r="AD79" s="3"/>
      <c r="AE79" s="3"/>
      <c r="AF79" s="3"/>
      <c r="AG79" s="3"/>
      <c r="AH79" s="3"/>
      <c r="AI79" s="3"/>
    </row>
    <row r="80" spans="3:54" ht="12">
      <c r="C80" s="18"/>
      <c r="AF80"/>
      <c r="BA80" s="3"/>
      <c r="BB80" s="3"/>
    </row>
    <row r="81" spans="32:35" ht="12.75">
      <c r="AF81" s="94"/>
      <c r="AG81" s="96"/>
      <c r="AH81" s="96"/>
      <c r="AI81" s="96"/>
    </row>
    <row r="82" spans="32:35" ht="12.75">
      <c r="AF82" s="94"/>
      <c r="AG82" s="96"/>
      <c r="AH82" s="96"/>
      <c r="AI82" s="96"/>
    </row>
    <row r="83" spans="32:35" ht="12.75">
      <c r="AF83" s="94"/>
      <c r="AG83" s="96"/>
      <c r="AH83" s="96"/>
      <c r="AI83" s="96"/>
    </row>
    <row r="84" spans="32:35" ht="12.75">
      <c r="AF84" s="94"/>
      <c r="AG84" s="96"/>
      <c r="AH84" s="96"/>
      <c r="AI84" s="96"/>
    </row>
    <row r="85" spans="32:35" ht="12.75">
      <c r="AF85" s="94"/>
      <c r="AG85" s="96"/>
      <c r="AH85" s="96"/>
      <c r="AI85" s="96"/>
    </row>
    <row r="86" spans="32:35" ht="12.75">
      <c r="AF86" s="94"/>
      <c r="AG86" s="97"/>
      <c r="AH86" s="97"/>
      <c r="AI86" s="97"/>
    </row>
    <row r="87" spans="32:35" ht="12.75">
      <c r="AF87" s="94"/>
      <c r="AG87" s="96"/>
      <c r="AH87" s="96"/>
      <c r="AI87" s="96"/>
    </row>
    <row r="88" spans="32:35" ht="12.75">
      <c r="AF88" s="94"/>
      <c r="AG88" s="96"/>
      <c r="AH88" s="96"/>
      <c r="AI88" s="96"/>
    </row>
    <row r="89" spans="32:35" ht="12.75">
      <c r="AF89" s="94"/>
      <c r="AG89" s="96"/>
      <c r="AH89" s="96"/>
      <c r="AI89" s="96"/>
    </row>
    <row r="90" spans="32:35" ht="12.75">
      <c r="AF90" s="94"/>
      <c r="AG90" s="96"/>
      <c r="AH90" s="96"/>
      <c r="AI90" s="96"/>
    </row>
    <row r="91" spans="32:35" ht="12.75">
      <c r="AF91" s="94"/>
      <c r="AG91" s="96"/>
      <c r="AH91" s="96"/>
      <c r="AI91" s="96"/>
    </row>
    <row r="92" spans="32:35" ht="12.75">
      <c r="AF92" s="94"/>
      <c r="AG92" s="96"/>
      <c r="AH92" s="96"/>
      <c r="AI92" s="96"/>
    </row>
    <row r="93" spans="32:35" ht="12.75">
      <c r="AF93" s="94"/>
      <c r="AG93" s="96"/>
      <c r="AH93" s="96"/>
      <c r="AI93" s="96"/>
    </row>
    <row r="94" spans="32:35" ht="12.75">
      <c r="AF94" s="94"/>
      <c r="AG94" s="96"/>
      <c r="AH94" s="96"/>
      <c r="AI94" s="96"/>
    </row>
    <row r="95" spans="32:35" ht="12.75">
      <c r="AF95" s="94"/>
      <c r="AG95" s="96"/>
      <c r="AH95" s="96"/>
      <c r="AI95" s="96"/>
    </row>
    <row r="96" spans="32:35" ht="12.75">
      <c r="AF96" s="94"/>
      <c r="AG96" s="96"/>
      <c r="AH96" s="96"/>
      <c r="AI96" s="96"/>
    </row>
    <row r="97" spans="32:35" ht="12.75">
      <c r="AF97" s="94"/>
      <c r="AG97" s="96"/>
      <c r="AH97" s="96"/>
      <c r="AI97" s="96"/>
    </row>
    <row r="98" spans="32:35" ht="12.75">
      <c r="AF98" s="94"/>
      <c r="AG98" s="96"/>
      <c r="AH98" s="96"/>
      <c r="AI98" s="96"/>
    </row>
    <row r="99" spans="32:35" ht="12.75">
      <c r="AF99" s="94"/>
      <c r="AG99" s="96"/>
      <c r="AH99" s="96"/>
      <c r="AI99" s="96"/>
    </row>
    <row r="100" spans="32:35" ht="12.75">
      <c r="AF100" s="94"/>
      <c r="AG100" s="96"/>
      <c r="AH100" s="96"/>
      <c r="AI100" s="96"/>
    </row>
    <row r="101" spans="32:35" ht="12.75">
      <c r="AF101" s="94"/>
      <c r="AG101" s="96"/>
      <c r="AH101" s="96"/>
      <c r="AI101" s="96"/>
    </row>
    <row r="102" spans="32:35" ht="12.75">
      <c r="AF102" s="94"/>
      <c r="AG102" s="96"/>
      <c r="AH102" s="96"/>
      <c r="AI102" s="96"/>
    </row>
    <row r="103" spans="32:35" ht="12.75">
      <c r="AF103" s="94"/>
      <c r="AG103" s="96"/>
      <c r="AH103" s="96"/>
      <c r="AI103" s="96"/>
    </row>
    <row r="104" spans="32:35" ht="12.75">
      <c r="AF104" s="94"/>
      <c r="AG104" s="96"/>
      <c r="AH104" s="96"/>
      <c r="AI104" s="96"/>
    </row>
    <row r="105" spans="32:35" ht="12.75">
      <c r="AF105" s="94"/>
      <c r="AG105" s="96"/>
      <c r="AH105" s="96"/>
      <c r="AI105" s="96"/>
    </row>
    <row r="106" spans="32:35" ht="12.75">
      <c r="AF106" s="94"/>
      <c r="AG106" s="97"/>
      <c r="AH106" s="97"/>
      <c r="AI106" s="97"/>
    </row>
    <row r="107" spans="32:35" ht="12.75">
      <c r="AF107" s="94"/>
      <c r="AG107" s="96"/>
      <c r="AH107" s="96"/>
      <c r="AI107" s="96"/>
    </row>
    <row r="108" spans="32:35" ht="12.75">
      <c r="AF108" s="94"/>
      <c r="AG108" s="96"/>
      <c r="AH108" s="96"/>
      <c r="AI108" s="96"/>
    </row>
    <row r="109" spans="32:35" ht="12.75">
      <c r="AF109" s="94"/>
      <c r="AG109" s="96"/>
      <c r="AH109" s="96"/>
      <c r="AI109" s="96"/>
    </row>
    <row r="110" spans="32:35" ht="12.75">
      <c r="AF110" s="94"/>
      <c r="AG110" s="96"/>
      <c r="AH110" s="96"/>
      <c r="AI110" s="96"/>
    </row>
    <row r="111" spans="32:35" ht="12.75">
      <c r="AF111" s="94"/>
      <c r="AG111" s="96"/>
      <c r="AH111" s="96"/>
      <c r="AI111" s="96"/>
    </row>
    <row r="112" spans="32:35" ht="12.75">
      <c r="AF112" s="94"/>
      <c r="AG112" s="96"/>
      <c r="AH112" s="96"/>
      <c r="AI112" s="96"/>
    </row>
    <row r="113" spans="32:35" ht="12.75">
      <c r="AF113" s="94"/>
      <c r="AG113" s="96"/>
      <c r="AH113" s="96"/>
      <c r="AI113" s="96"/>
    </row>
    <row r="114" spans="32:35" ht="12.75">
      <c r="AF114" s="94"/>
      <c r="AG114" s="96"/>
      <c r="AH114" s="96"/>
      <c r="AI114" s="96"/>
    </row>
    <row r="115" spans="32:35" ht="12.75">
      <c r="AF115" s="94"/>
      <c r="AG115" s="96"/>
      <c r="AH115" s="96"/>
      <c r="AI115" s="96"/>
    </row>
    <row r="116" spans="32:35" ht="12.75">
      <c r="AF116" s="94"/>
      <c r="AG116" s="96"/>
      <c r="AH116" s="96"/>
      <c r="AI116" s="96"/>
    </row>
    <row r="117" spans="32:35" ht="12.75">
      <c r="AF117" s="94"/>
      <c r="AG117" s="96"/>
      <c r="AH117" s="96"/>
      <c r="AI117" s="96"/>
    </row>
    <row r="118" spans="32:35" ht="12.75">
      <c r="AF118" s="94"/>
      <c r="AG118" s="96"/>
      <c r="AH118" s="96"/>
      <c r="AI118" s="96"/>
    </row>
    <row r="119" spans="32:35" ht="12.75">
      <c r="AF119" s="94"/>
      <c r="AG119" s="96"/>
      <c r="AH119" s="96"/>
      <c r="AI119" s="96"/>
    </row>
    <row r="120" spans="32:35" ht="12.75">
      <c r="AF120" s="94"/>
      <c r="AG120" s="96"/>
      <c r="AH120" s="96"/>
      <c r="AI120" s="96"/>
    </row>
    <row r="121" spans="32:35" ht="12.75">
      <c r="AF121" s="94"/>
      <c r="AG121" s="96"/>
      <c r="AH121" s="96"/>
      <c r="AI121" s="96"/>
    </row>
    <row r="122" spans="32:35" ht="12.75">
      <c r="AF122" s="94"/>
      <c r="AG122" s="96"/>
      <c r="AH122" s="96"/>
      <c r="AI122" s="96"/>
    </row>
    <row r="123" spans="32:35" ht="12.75">
      <c r="AF123" s="94"/>
      <c r="AG123" s="96"/>
      <c r="AH123" s="96"/>
      <c r="AI123" s="96"/>
    </row>
    <row r="124" spans="32:35" ht="12.75">
      <c r="AF124" s="94"/>
      <c r="AG124" s="96"/>
      <c r="AH124" s="96"/>
      <c r="AI124" s="96"/>
    </row>
    <row r="125" spans="32:35" ht="12.75">
      <c r="AF125" s="94"/>
      <c r="AG125" s="96"/>
      <c r="AH125" s="96"/>
      <c r="AI125" s="96"/>
    </row>
    <row r="126" spans="32:35" ht="12.75">
      <c r="AF126" s="94"/>
      <c r="AG126" s="97"/>
      <c r="AH126" s="97"/>
      <c r="AI126" s="97"/>
    </row>
    <row r="127" spans="32:35" ht="12.75">
      <c r="AF127" s="94"/>
      <c r="AG127" s="96"/>
      <c r="AH127" s="96"/>
      <c r="AI127" s="96"/>
    </row>
    <row r="128" spans="32:35" ht="12.75">
      <c r="AF128" s="94"/>
      <c r="AG128" s="96"/>
      <c r="AH128" s="96"/>
      <c r="AI128" s="96"/>
    </row>
    <row r="129" spans="32:35" ht="12.75">
      <c r="AF129" s="94"/>
      <c r="AG129" s="96"/>
      <c r="AH129" s="96"/>
      <c r="AI129" s="96"/>
    </row>
    <row r="130" spans="32:35" ht="12.75">
      <c r="AF130" s="94"/>
      <c r="AG130" s="96"/>
      <c r="AH130" s="96"/>
      <c r="AI130" s="96"/>
    </row>
    <row r="131" spans="32:35" ht="12.75">
      <c r="AF131" s="94"/>
      <c r="AG131" s="96"/>
      <c r="AH131" s="96"/>
      <c r="AI131" s="96"/>
    </row>
    <row r="132" spans="32:35" ht="12.75">
      <c r="AF132" s="94"/>
      <c r="AG132" s="96"/>
      <c r="AH132" s="96"/>
      <c r="AI132" s="96"/>
    </row>
    <row r="133" spans="32:35" ht="12.75">
      <c r="AF133" s="94"/>
      <c r="AG133" s="96"/>
      <c r="AH133" s="96"/>
      <c r="AI133" s="96"/>
    </row>
    <row r="134" spans="32:35" ht="12.75">
      <c r="AF134" s="94"/>
      <c r="AG134" s="96"/>
      <c r="AH134" s="96"/>
      <c r="AI134" s="96"/>
    </row>
    <row r="135" spans="32:35" ht="12.75">
      <c r="AF135" s="94"/>
      <c r="AG135" s="96"/>
      <c r="AH135" s="96"/>
      <c r="AI135" s="96"/>
    </row>
    <row r="136" spans="32:35" ht="12.75">
      <c r="AF136" s="94"/>
      <c r="AG136" s="96"/>
      <c r="AH136" s="96"/>
      <c r="AI136" s="96"/>
    </row>
    <row r="137" spans="32:35" ht="12.75">
      <c r="AF137" s="94"/>
      <c r="AG137" s="96"/>
      <c r="AH137" s="96"/>
      <c r="AI137" s="96"/>
    </row>
    <row r="138" spans="32:35" ht="12.75">
      <c r="AF138" s="94"/>
      <c r="AG138" s="96"/>
      <c r="AH138" s="96"/>
      <c r="AI138" s="96"/>
    </row>
    <row r="139" spans="32:35" ht="12.75">
      <c r="AF139" s="94"/>
      <c r="AG139" s="96"/>
      <c r="AH139" s="96"/>
      <c r="AI139" s="96"/>
    </row>
    <row r="140" spans="32:35" ht="12.75">
      <c r="AF140" s="94"/>
      <c r="AG140" s="96"/>
      <c r="AH140" s="96"/>
      <c r="AI140" s="96"/>
    </row>
    <row r="141" spans="32:35" ht="12.75">
      <c r="AF141" s="94"/>
      <c r="AG141" s="96"/>
      <c r="AH141" s="96"/>
      <c r="AI141" s="96"/>
    </row>
    <row r="142" spans="32:35" ht="12.75">
      <c r="AF142" s="94"/>
      <c r="AG142" s="96"/>
      <c r="AH142" s="96"/>
      <c r="AI142" s="96"/>
    </row>
    <row r="143" spans="32:35" ht="12.75">
      <c r="AF143" s="94"/>
      <c r="AG143" s="96"/>
      <c r="AH143" s="96"/>
      <c r="AI143" s="96"/>
    </row>
    <row r="144" spans="32:35" ht="12.75">
      <c r="AF144" s="94"/>
      <c r="AG144" s="96"/>
      <c r="AH144" s="96"/>
      <c r="AI144" s="96"/>
    </row>
    <row r="145" spans="32:35" ht="12.75">
      <c r="AF145" s="94"/>
      <c r="AG145" s="96"/>
      <c r="AH145" s="96"/>
      <c r="AI145" s="96"/>
    </row>
    <row r="146" spans="32:35" ht="12.75">
      <c r="AF146" s="94"/>
      <c r="AG146" s="97"/>
      <c r="AH146" s="97"/>
      <c r="AI146" s="97"/>
    </row>
    <row r="147" spans="32:35" ht="12.75">
      <c r="AF147" s="94"/>
      <c r="AG147" s="96"/>
      <c r="AH147" s="96"/>
      <c r="AI147" s="96"/>
    </row>
    <row r="148" spans="32:35" ht="12.75">
      <c r="AF148" s="94"/>
      <c r="AG148" s="96"/>
      <c r="AH148" s="96"/>
      <c r="AI148" s="96"/>
    </row>
    <row r="149" spans="32:35" ht="12.75">
      <c r="AF149" s="94"/>
      <c r="AG149" s="96"/>
      <c r="AH149" s="96"/>
      <c r="AI149" s="96"/>
    </row>
    <row r="150" spans="32:35" ht="12.75">
      <c r="AF150" s="94"/>
      <c r="AG150" s="96"/>
      <c r="AH150" s="96"/>
      <c r="AI150" s="96"/>
    </row>
    <row r="151" spans="32:35" ht="12.75">
      <c r="AF151" s="94"/>
      <c r="AG151" s="96"/>
      <c r="AH151" s="96"/>
      <c r="AI151" s="96"/>
    </row>
    <row r="152" spans="32:35" ht="12.75">
      <c r="AF152" s="94"/>
      <c r="AG152" s="96"/>
      <c r="AH152" s="96"/>
      <c r="AI152" s="96"/>
    </row>
    <row r="153" spans="32:35" ht="12.75">
      <c r="AF153" s="94"/>
      <c r="AG153" s="96"/>
      <c r="AH153" s="96"/>
      <c r="AI153" s="96"/>
    </row>
    <row r="154" spans="32:35" ht="12.75">
      <c r="AF154" s="94"/>
      <c r="AG154" s="96"/>
      <c r="AH154" s="96"/>
      <c r="AI154" s="96"/>
    </row>
    <row r="155" spans="32:35" ht="12.75">
      <c r="AF155" s="94"/>
      <c r="AG155" s="96"/>
      <c r="AH155" s="96"/>
      <c r="AI155" s="96"/>
    </row>
    <row r="156" spans="32:35" ht="12.75">
      <c r="AF156" s="94"/>
      <c r="AG156" s="96"/>
      <c r="AH156" s="96"/>
      <c r="AI156" s="96"/>
    </row>
    <row r="157" spans="32:35" ht="12.75">
      <c r="AF157" s="94"/>
      <c r="AG157" s="96"/>
      <c r="AH157" s="96"/>
      <c r="AI157" s="96"/>
    </row>
    <row r="158" spans="32:35" ht="12.75">
      <c r="AF158" s="94"/>
      <c r="AG158" s="96"/>
      <c r="AH158" s="96"/>
      <c r="AI158" s="96"/>
    </row>
    <row r="159" spans="32:35" ht="12.75">
      <c r="AF159" s="94"/>
      <c r="AG159" s="96"/>
      <c r="AH159" s="96"/>
      <c r="AI159" s="96"/>
    </row>
    <row r="160" spans="32:35" ht="12.75">
      <c r="AF160" s="94"/>
      <c r="AG160" s="96"/>
      <c r="AH160" s="96"/>
      <c r="AI160" s="96"/>
    </row>
    <row r="161" spans="32:35" ht="12.75">
      <c r="AF161" s="94"/>
      <c r="AG161" s="96"/>
      <c r="AH161" s="96"/>
      <c r="AI161" s="96"/>
    </row>
    <row r="162" spans="32:35" ht="12.75">
      <c r="AF162" s="94"/>
      <c r="AG162" s="96"/>
      <c r="AH162" s="96"/>
      <c r="AI162" s="96"/>
    </row>
    <row r="163" spans="32:35" ht="12.75">
      <c r="AF163" s="94"/>
      <c r="AG163" s="96"/>
      <c r="AH163" s="96"/>
      <c r="AI163" s="96"/>
    </row>
    <row r="164" spans="32:35" ht="12.75">
      <c r="AF164" s="94"/>
      <c r="AG164" s="96"/>
      <c r="AH164" s="96"/>
      <c r="AI164" s="96"/>
    </row>
    <row r="165" spans="32:35" ht="12.75">
      <c r="AF165" s="94"/>
      <c r="AG165" s="96"/>
      <c r="AH165" s="96"/>
      <c r="AI165" s="96"/>
    </row>
    <row r="166" spans="32:35" ht="12.75">
      <c r="AF166" s="94"/>
      <c r="AG166" s="97"/>
      <c r="AH166" s="97"/>
      <c r="AI166" s="97"/>
    </row>
    <row r="167" spans="32:35" ht="12.75">
      <c r="AF167" s="94"/>
      <c r="AG167" s="96"/>
      <c r="AH167" s="96"/>
      <c r="AI167" s="96"/>
    </row>
    <row r="168" spans="32:35" ht="12.75">
      <c r="AF168" s="94"/>
      <c r="AG168" s="96"/>
      <c r="AH168" s="96"/>
      <c r="AI168" s="96"/>
    </row>
    <row r="169" spans="32:35" ht="12.75">
      <c r="AF169" s="94"/>
      <c r="AG169" s="96"/>
      <c r="AH169" s="96"/>
      <c r="AI169" s="96"/>
    </row>
    <row r="170" spans="32:35" ht="12.75">
      <c r="AF170" s="94"/>
      <c r="AG170" s="96"/>
      <c r="AH170" s="96"/>
      <c r="AI170" s="96"/>
    </row>
    <row r="171" spans="32:35" ht="12.75">
      <c r="AF171" s="94"/>
      <c r="AG171" s="96"/>
      <c r="AH171" s="96"/>
      <c r="AI171" s="96"/>
    </row>
    <row r="172" spans="32:35" ht="12.75">
      <c r="AF172" s="94"/>
      <c r="AG172" s="96"/>
      <c r="AH172" s="96"/>
      <c r="AI172" s="96"/>
    </row>
    <row r="173" spans="32:35" ht="12.75">
      <c r="AF173" s="94"/>
      <c r="AG173" s="96"/>
      <c r="AH173" s="96"/>
      <c r="AI173" s="96"/>
    </row>
    <row r="174" spans="32:35" ht="12.75">
      <c r="AF174" s="94"/>
      <c r="AG174" s="96"/>
      <c r="AH174" s="96"/>
      <c r="AI174" s="96"/>
    </row>
    <row r="175" spans="32:35" ht="12.75">
      <c r="AF175" s="94"/>
      <c r="AG175" s="96"/>
      <c r="AH175" s="96"/>
      <c r="AI175" s="96"/>
    </row>
    <row r="176" spans="32:35" ht="12.75">
      <c r="AF176" s="94"/>
      <c r="AG176" s="96"/>
      <c r="AH176" s="96"/>
      <c r="AI176" s="96"/>
    </row>
    <row r="177" spans="32:35" ht="12.75">
      <c r="AF177" s="94"/>
      <c r="AG177" s="96"/>
      <c r="AH177" s="96"/>
      <c r="AI177" s="96"/>
    </row>
    <row r="178" spans="32:35" ht="12.75">
      <c r="AF178" s="94"/>
      <c r="AG178" s="96"/>
      <c r="AH178" s="96"/>
      <c r="AI178" s="96"/>
    </row>
    <row r="179" spans="32:35" ht="12.75">
      <c r="AF179" s="94"/>
      <c r="AG179" s="96"/>
      <c r="AH179" s="96"/>
      <c r="AI179" s="96"/>
    </row>
    <row r="180" spans="32:35" ht="12.75">
      <c r="AF180" s="94"/>
      <c r="AG180" s="96"/>
      <c r="AH180" s="96"/>
      <c r="AI180" s="96"/>
    </row>
    <row r="181" spans="32:35" ht="12.75">
      <c r="AF181" s="94"/>
      <c r="AG181" s="96"/>
      <c r="AH181" s="96"/>
      <c r="AI181" s="96"/>
    </row>
    <row r="182" spans="32:35" ht="12.75">
      <c r="AF182" s="94"/>
      <c r="AG182" s="96"/>
      <c r="AH182" s="96"/>
      <c r="AI182" s="96"/>
    </row>
    <row r="183" spans="32:35" ht="12.75">
      <c r="AF183" s="94"/>
      <c r="AG183" s="96"/>
      <c r="AH183" s="96"/>
      <c r="AI183" s="96"/>
    </row>
    <row r="184" spans="32:35" ht="12.75">
      <c r="AF184" s="94"/>
      <c r="AG184" s="96"/>
      <c r="AH184" s="96"/>
      <c r="AI184" s="96"/>
    </row>
    <row r="185" spans="32:35" ht="12.75">
      <c r="AF185" s="94"/>
      <c r="AG185" s="96"/>
      <c r="AH185" s="96"/>
      <c r="AI185" s="96"/>
    </row>
    <row r="186" spans="32:35" ht="12.75">
      <c r="AF186" s="94"/>
      <c r="AG186" s="97"/>
      <c r="AH186" s="97"/>
      <c r="AI186" s="97"/>
    </row>
    <row r="187" spans="32:35" ht="12.75">
      <c r="AF187" s="94"/>
      <c r="AG187" s="96"/>
      <c r="AH187" s="96"/>
      <c r="AI187" s="96"/>
    </row>
    <row r="188" spans="32:35" ht="12.75">
      <c r="AF188" s="94"/>
      <c r="AG188" s="96"/>
      <c r="AH188" s="96"/>
      <c r="AI188" s="96"/>
    </row>
    <row r="189" spans="32:35" ht="12.75">
      <c r="AF189" s="94"/>
      <c r="AG189" s="96"/>
      <c r="AH189" s="96"/>
      <c r="AI189" s="96"/>
    </row>
    <row r="190" spans="32:35" ht="12.75">
      <c r="AF190" s="94"/>
      <c r="AG190" s="96"/>
      <c r="AH190" s="96"/>
      <c r="AI190" s="96"/>
    </row>
    <row r="191" spans="32:35" ht="12.75">
      <c r="AF191" s="94"/>
      <c r="AG191" s="96"/>
      <c r="AH191" s="96"/>
      <c r="AI191" s="96"/>
    </row>
    <row r="192" spans="32:35" ht="12.75">
      <c r="AF192" s="94"/>
      <c r="AG192" s="96"/>
      <c r="AH192" s="96"/>
      <c r="AI192" s="96"/>
    </row>
    <row r="193" spans="32:35" ht="12.75">
      <c r="AF193" s="94"/>
      <c r="AG193" s="96"/>
      <c r="AH193" s="96"/>
      <c r="AI193" s="96"/>
    </row>
    <row r="194" spans="32:35" ht="12.75">
      <c r="AF194" s="94"/>
      <c r="AG194" s="96"/>
      <c r="AH194" s="96"/>
      <c r="AI194" s="96"/>
    </row>
    <row r="195" spans="32:35" ht="12.75">
      <c r="AF195" s="94"/>
      <c r="AG195" s="96"/>
      <c r="AH195" s="96"/>
      <c r="AI195" s="96"/>
    </row>
    <row r="196" spans="32:35" ht="12.75">
      <c r="AF196" s="94"/>
      <c r="AG196" s="96"/>
      <c r="AH196" s="96"/>
      <c r="AI196" s="96"/>
    </row>
    <row r="197" spans="32:35" ht="12.75">
      <c r="AF197" s="94"/>
      <c r="AG197" s="96"/>
      <c r="AH197" s="96"/>
      <c r="AI197" s="96"/>
    </row>
    <row r="198" spans="32:35" ht="12.75">
      <c r="AF198" s="94"/>
      <c r="AG198" s="96"/>
      <c r="AH198" s="96"/>
      <c r="AI198" s="96"/>
    </row>
    <row r="199" spans="32:35" ht="12.75">
      <c r="AF199" s="94"/>
      <c r="AG199" s="96"/>
      <c r="AH199" s="96"/>
      <c r="AI199" s="96"/>
    </row>
    <row r="200" spans="32:35" ht="12.75">
      <c r="AF200" s="94"/>
      <c r="AG200" s="96"/>
      <c r="AH200" s="96"/>
      <c r="AI200" s="96"/>
    </row>
    <row r="201" spans="32:35" ht="12.75">
      <c r="AF201" s="94"/>
      <c r="AG201" s="96"/>
      <c r="AH201" s="96"/>
      <c r="AI201" s="96"/>
    </row>
    <row r="202" spans="32:35" ht="12.75">
      <c r="AF202" s="94"/>
      <c r="AG202" s="96"/>
      <c r="AH202" s="96"/>
      <c r="AI202" s="96"/>
    </row>
    <row r="203" spans="32:35" ht="12.75">
      <c r="AF203" s="94"/>
      <c r="AG203" s="96"/>
      <c r="AH203" s="96"/>
      <c r="AI203" s="96"/>
    </row>
    <row r="204" spans="32:35" ht="12.75">
      <c r="AF204" s="94"/>
      <c r="AG204" s="96"/>
      <c r="AH204" s="96"/>
      <c r="AI204" s="96"/>
    </row>
    <row r="205" spans="32:35" ht="12.75">
      <c r="AF205" s="94"/>
      <c r="AG205" s="96"/>
      <c r="AH205" s="96"/>
      <c r="AI205" s="96"/>
    </row>
    <row r="206" spans="32:35" ht="12.75">
      <c r="AF206" s="94"/>
      <c r="AG206" s="97"/>
      <c r="AH206" s="97"/>
      <c r="AI206" s="97"/>
    </row>
    <row r="207" spans="32:35" ht="12.75">
      <c r="AF207" s="94"/>
      <c r="AG207" s="96"/>
      <c r="AH207" s="96"/>
      <c r="AI207" s="96"/>
    </row>
    <row r="208" spans="32:35" ht="12.75">
      <c r="AF208" s="94"/>
      <c r="AG208" s="96"/>
      <c r="AH208" s="96"/>
      <c r="AI208" s="96"/>
    </row>
    <row r="209" spans="32:35" ht="12.75">
      <c r="AF209" s="94"/>
      <c r="AG209" s="96"/>
      <c r="AH209" s="96"/>
      <c r="AI209" s="96"/>
    </row>
    <row r="210" spans="32:35" ht="12.75">
      <c r="AF210" s="94"/>
      <c r="AG210" s="96"/>
      <c r="AH210" s="96"/>
      <c r="AI210" s="96"/>
    </row>
    <row r="211" spans="32:35" ht="12.75">
      <c r="AF211" s="94"/>
      <c r="AG211" s="96"/>
      <c r="AH211" s="96"/>
      <c r="AI211" s="96"/>
    </row>
    <row r="212" spans="32:35" ht="12.75">
      <c r="AF212" s="94"/>
      <c r="AG212" s="96"/>
      <c r="AH212" s="96"/>
      <c r="AI212" s="96"/>
    </row>
    <row r="213" spans="32:35" ht="12.75">
      <c r="AF213" s="94"/>
      <c r="AG213" s="96"/>
      <c r="AH213" s="96"/>
      <c r="AI213" s="96"/>
    </row>
    <row r="214" spans="32:35" ht="12.75">
      <c r="AF214" s="94"/>
      <c r="AG214" s="96"/>
      <c r="AH214" s="96"/>
      <c r="AI214" s="96"/>
    </row>
    <row r="215" spans="32:35" ht="12.75">
      <c r="AF215" s="94"/>
      <c r="AG215" s="96"/>
      <c r="AH215" s="96"/>
      <c r="AI215" s="96"/>
    </row>
    <row r="216" spans="32:35" ht="12.75">
      <c r="AF216" s="94"/>
      <c r="AG216" s="96"/>
      <c r="AH216" s="96"/>
      <c r="AI216" s="96"/>
    </row>
    <row r="217" spans="32:35" ht="12.75">
      <c r="AF217" s="94"/>
      <c r="AG217" s="96"/>
      <c r="AH217" s="96"/>
      <c r="AI217" s="96"/>
    </row>
    <row r="218" spans="32:35" ht="12.75">
      <c r="AF218" s="94"/>
      <c r="AG218" s="96"/>
      <c r="AH218" s="96"/>
      <c r="AI218" s="96"/>
    </row>
    <row r="219" spans="32:35" ht="12.75">
      <c r="AF219" s="94"/>
      <c r="AG219" s="96"/>
      <c r="AH219" s="96"/>
      <c r="AI219" s="96"/>
    </row>
    <row r="220" spans="32:35" ht="12.75">
      <c r="AF220" s="94"/>
      <c r="AG220" s="96"/>
      <c r="AH220" s="96"/>
      <c r="AI220" s="96"/>
    </row>
    <row r="221" spans="32:35" ht="12.75">
      <c r="AF221" s="94"/>
      <c r="AG221" s="96"/>
      <c r="AH221" s="96"/>
      <c r="AI221" s="96"/>
    </row>
    <row r="222" spans="32:35" ht="12.75">
      <c r="AF222" s="94"/>
      <c r="AG222" s="96"/>
      <c r="AH222" s="96"/>
      <c r="AI222" s="96"/>
    </row>
    <row r="223" spans="32:35" ht="12.75">
      <c r="AF223" s="94"/>
      <c r="AG223" s="96"/>
      <c r="AH223" s="96"/>
      <c r="AI223" s="96"/>
    </row>
    <row r="224" spans="32:35" ht="12.75">
      <c r="AF224" s="94"/>
      <c r="AG224" s="96"/>
      <c r="AH224" s="96"/>
      <c r="AI224" s="96"/>
    </row>
    <row r="225" spans="32:35" ht="12.75">
      <c r="AF225" s="94"/>
      <c r="AG225" s="96"/>
      <c r="AH225" s="96"/>
      <c r="AI225" s="96"/>
    </row>
    <row r="226" spans="32:35" ht="12.75">
      <c r="AF226" s="94"/>
      <c r="AG226" s="97"/>
      <c r="AH226" s="97"/>
      <c r="AI226" s="97"/>
    </row>
    <row r="227" spans="32:35" ht="12.75">
      <c r="AF227" s="94"/>
      <c r="AG227" s="96"/>
      <c r="AH227" s="96"/>
      <c r="AI227" s="96"/>
    </row>
    <row r="228" spans="32:35" ht="12.75">
      <c r="AF228" s="94"/>
      <c r="AG228" s="96"/>
      <c r="AH228" s="96"/>
      <c r="AI228" s="96"/>
    </row>
    <row r="229" spans="32:35" ht="12.75">
      <c r="AF229" s="94"/>
      <c r="AG229" s="96"/>
      <c r="AH229" s="96"/>
      <c r="AI229" s="96"/>
    </row>
    <row r="230" spans="32:35" ht="12.75">
      <c r="AF230" s="94"/>
      <c r="AG230" s="96"/>
      <c r="AH230" s="96"/>
      <c r="AI230" s="96"/>
    </row>
    <row r="231" spans="32:35" ht="12.75">
      <c r="AF231" s="94"/>
      <c r="AG231" s="96"/>
      <c r="AH231" s="96"/>
      <c r="AI231" s="96"/>
    </row>
    <row r="232" spans="32:35" ht="12.75">
      <c r="AF232" s="94"/>
      <c r="AG232" s="96"/>
      <c r="AH232" s="96"/>
      <c r="AI232" s="96"/>
    </row>
    <row r="233" spans="32:35" ht="12.75">
      <c r="AF233" s="94"/>
      <c r="AG233" s="96"/>
      <c r="AH233" s="96"/>
      <c r="AI233" s="96"/>
    </row>
    <row r="234" spans="32:35" ht="12.75">
      <c r="AF234" s="94"/>
      <c r="AG234" s="96"/>
      <c r="AH234" s="96"/>
      <c r="AI234" s="96"/>
    </row>
    <row r="235" spans="32:35" ht="12.75">
      <c r="AF235" s="94"/>
      <c r="AG235" s="96"/>
      <c r="AH235" s="96"/>
      <c r="AI235" s="96"/>
    </row>
    <row r="236" spans="32:35" ht="12.75">
      <c r="AF236" s="94"/>
      <c r="AG236" s="96"/>
      <c r="AH236" s="96"/>
      <c r="AI236" s="96"/>
    </row>
    <row r="237" spans="32:35" ht="12.75">
      <c r="AF237" s="95"/>
      <c r="AG237" s="96"/>
      <c r="AH237" s="96"/>
      <c r="AI237" s="96"/>
    </row>
    <row r="238" spans="32:35" ht="12.75">
      <c r="AF238" s="94"/>
      <c r="AG238" s="96"/>
      <c r="AH238" s="96"/>
      <c r="AI238" s="96"/>
    </row>
    <row r="239" spans="32:35" ht="12.75">
      <c r="AF239" s="94"/>
      <c r="AG239" s="96"/>
      <c r="AH239" s="96"/>
      <c r="AI239" s="96"/>
    </row>
    <row r="240" spans="32:35" ht="12.75">
      <c r="AF240" s="94"/>
      <c r="AG240" s="96"/>
      <c r="AH240" s="96"/>
      <c r="AI240" s="96"/>
    </row>
    <row r="241" spans="32:35" ht="12.75">
      <c r="AF241" s="94"/>
      <c r="AG241" s="96"/>
      <c r="AH241" s="96"/>
      <c r="AI241" s="96"/>
    </row>
    <row r="242" spans="32:35" ht="12.75">
      <c r="AF242" s="94"/>
      <c r="AG242" s="96"/>
      <c r="AH242" s="96"/>
      <c r="AI242" s="96"/>
    </row>
    <row r="243" spans="32:35" ht="12.75">
      <c r="AF243" s="94"/>
      <c r="AG243" s="96"/>
      <c r="AH243" s="96"/>
      <c r="AI243" s="96"/>
    </row>
    <row r="244" spans="32:35" ht="12.75">
      <c r="AF244" s="94"/>
      <c r="AG244" s="96"/>
      <c r="AH244" s="96"/>
      <c r="AI244" s="96"/>
    </row>
    <row r="245" spans="32:35" ht="12.75">
      <c r="AF245" s="94"/>
      <c r="AG245" s="96"/>
      <c r="AH245" s="96"/>
      <c r="AI245" s="96"/>
    </row>
    <row r="246" spans="32:35" ht="12.75">
      <c r="AF246" s="94"/>
      <c r="AG246" s="97"/>
      <c r="AH246" s="97"/>
      <c r="AI246" s="97"/>
    </row>
    <row r="247" spans="32:35" ht="12.75">
      <c r="AF247" s="94"/>
      <c r="AG247" s="96"/>
      <c r="AH247" s="96"/>
      <c r="AI247" s="96"/>
    </row>
    <row r="248" spans="32:35" ht="12.75">
      <c r="AF248" s="94"/>
      <c r="AG248" s="96"/>
      <c r="AH248" s="96"/>
      <c r="AI248" s="96"/>
    </row>
    <row r="249" spans="32:35" ht="12.75">
      <c r="AF249" s="94"/>
      <c r="AG249" s="96"/>
      <c r="AH249" s="96"/>
      <c r="AI249" s="96"/>
    </row>
    <row r="250" spans="32:35" ht="12.75">
      <c r="AF250" s="94"/>
      <c r="AG250" s="96"/>
      <c r="AH250" s="96"/>
      <c r="AI250" s="96"/>
    </row>
    <row r="251" spans="32:35" ht="12.75">
      <c r="AF251" s="94"/>
      <c r="AG251" s="96"/>
      <c r="AH251" s="96"/>
      <c r="AI251" s="96"/>
    </row>
    <row r="252" spans="32:35" ht="12.75">
      <c r="AF252" s="94"/>
      <c r="AG252" s="96"/>
      <c r="AH252" s="96"/>
      <c r="AI252" s="96"/>
    </row>
    <row r="253" spans="32:35" ht="12.75">
      <c r="AF253" s="94"/>
      <c r="AG253" s="96"/>
      <c r="AH253" s="96"/>
      <c r="AI253" s="96"/>
    </row>
    <row r="254" spans="32:35" ht="12.75">
      <c r="AF254" s="94"/>
      <c r="AG254" s="96"/>
      <c r="AH254" s="96"/>
      <c r="AI254" s="96"/>
    </row>
    <row r="255" spans="32:35" ht="12.75">
      <c r="AF255" s="94"/>
      <c r="AG255" s="96"/>
      <c r="AH255" s="96"/>
      <c r="AI255" s="96"/>
    </row>
    <row r="256" spans="32:35" ht="12.75">
      <c r="AF256" s="94"/>
      <c r="AG256" s="96"/>
      <c r="AH256" s="96"/>
      <c r="AI256" s="96"/>
    </row>
    <row r="257" spans="32:35" ht="12.75">
      <c r="AF257" s="94"/>
      <c r="AG257" s="96"/>
      <c r="AH257" s="96"/>
      <c r="AI257" s="96"/>
    </row>
    <row r="258" spans="32:35" ht="12.75">
      <c r="AF258" s="94"/>
      <c r="AG258" s="96"/>
      <c r="AH258" s="96"/>
      <c r="AI258" s="96"/>
    </row>
    <row r="259" spans="32:35" ht="12.75">
      <c r="AF259" s="94"/>
      <c r="AG259" s="96"/>
      <c r="AH259" s="96"/>
      <c r="AI259" s="96"/>
    </row>
    <row r="260" spans="32:35" ht="12.75">
      <c r="AF260" s="94"/>
      <c r="AG260" s="96"/>
      <c r="AH260" s="96"/>
      <c r="AI260" s="96"/>
    </row>
    <row r="261" spans="32:35" ht="12.75">
      <c r="AF261" s="94"/>
      <c r="AG261" s="96"/>
      <c r="AH261" s="96"/>
      <c r="AI261" s="96"/>
    </row>
    <row r="262" spans="32:35" ht="12.75">
      <c r="AF262" s="94"/>
      <c r="AG262" s="96"/>
      <c r="AH262" s="96"/>
      <c r="AI262" s="96"/>
    </row>
    <row r="263" spans="32:35" ht="12.75">
      <c r="AF263" s="94"/>
      <c r="AG263" s="96"/>
      <c r="AH263" s="96"/>
      <c r="AI263" s="96"/>
    </row>
    <row r="264" spans="32:35" ht="12.75">
      <c r="AF264" s="94"/>
      <c r="AG264" s="96"/>
      <c r="AH264" s="96"/>
      <c r="AI264" s="96"/>
    </row>
    <row r="265" spans="32:35" ht="12.75">
      <c r="AF265" s="94"/>
      <c r="AG265" s="96"/>
      <c r="AH265" s="96"/>
      <c r="AI265" s="96"/>
    </row>
    <row r="266" spans="32:35" ht="12.75">
      <c r="AF266" s="94"/>
      <c r="AG266" s="97"/>
      <c r="AH266" s="97"/>
      <c r="AI266" s="97"/>
    </row>
    <row r="267" spans="32:35" ht="12.75">
      <c r="AF267" s="94"/>
      <c r="AG267" s="96"/>
      <c r="AH267" s="96"/>
      <c r="AI267" s="96"/>
    </row>
    <row r="268" spans="32:35" ht="12.75">
      <c r="AF268" s="94"/>
      <c r="AG268" s="96"/>
      <c r="AH268" s="96"/>
      <c r="AI268" s="96"/>
    </row>
    <row r="269" spans="32:35" ht="12.75">
      <c r="AF269" s="94"/>
      <c r="AG269" s="96"/>
      <c r="AH269" s="96"/>
      <c r="AI269" s="96"/>
    </row>
    <row r="270" spans="32:35" ht="12.75">
      <c r="AF270" s="94"/>
      <c r="AG270" s="96"/>
      <c r="AH270" s="96"/>
      <c r="AI270" s="96"/>
    </row>
    <row r="271" spans="32:35" ht="12.75">
      <c r="AF271" s="94"/>
      <c r="AG271" s="96"/>
      <c r="AH271" s="96"/>
      <c r="AI271" s="96"/>
    </row>
    <row r="272" spans="32:35" ht="12.75">
      <c r="AF272" s="94"/>
      <c r="AG272" s="96"/>
      <c r="AH272" s="96"/>
      <c r="AI272" s="96"/>
    </row>
    <row r="273" spans="32:35" ht="12.75">
      <c r="AF273" s="94"/>
      <c r="AG273" s="96"/>
      <c r="AH273" s="96"/>
      <c r="AI273" s="96"/>
    </row>
    <row r="274" spans="32:35" ht="12.75">
      <c r="AF274" s="94"/>
      <c r="AG274" s="96"/>
      <c r="AH274" s="96"/>
      <c r="AI274" s="96"/>
    </row>
    <row r="275" spans="32:35" ht="12.75">
      <c r="AF275" s="94"/>
      <c r="AG275" s="96"/>
      <c r="AH275" s="96"/>
      <c r="AI275" s="96"/>
    </row>
    <row r="276" spans="32:35" ht="12.75">
      <c r="AF276" s="94"/>
      <c r="AG276" s="96"/>
      <c r="AH276" s="96"/>
      <c r="AI276" s="96"/>
    </row>
    <row r="277" spans="32:35" ht="12.75">
      <c r="AF277" s="94"/>
      <c r="AG277" s="96"/>
      <c r="AH277" s="96"/>
      <c r="AI277" s="96"/>
    </row>
    <row r="278" spans="32:35" ht="12.75">
      <c r="AF278" s="94"/>
      <c r="AG278" s="96"/>
      <c r="AH278" s="96"/>
      <c r="AI278" s="96"/>
    </row>
    <row r="279" spans="32:35" ht="12.75">
      <c r="AF279" s="94"/>
      <c r="AG279" s="96"/>
      <c r="AH279" s="96"/>
      <c r="AI279" s="96"/>
    </row>
    <row r="280" spans="32:35" ht="12.75">
      <c r="AF280" s="94"/>
      <c r="AG280" s="96"/>
      <c r="AH280" s="96"/>
      <c r="AI280" s="96"/>
    </row>
    <row r="281" spans="32:35" ht="12.75">
      <c r="AF281" s="94"/>
      <c r="AG281" s="96"/>
      <c r="AH281" s="96"/>
      <c r="AI281" s="96"/>
    </row>
    <row r="282" spans="32:35" ht="12.75">
      <c r="AF282" s="94"/>
      <c r="AG282" s="96"/>
      <c r="AH282" s="96"/>
      <c r="AI282" s="96"/>
    </row>
    <row r="283" spans="32:35" ht="12.75">
      <c r="AF283" s="94"/>
      <c r="AG283" s="96"/>
      <c r="AH283" s="96"/>
      <c r="AI283" s="96"/>
    </row>
    <row r="284" spans="32:35" ht="12.75">
      <c r="AF284" s="94"/>
      <c r="AG284" s="96"/>
      <c r="AH284" s="96"/>
      <c r="AI284" s="96"/>
    </row>
    <row r="285" spans="32:35" ht="12.75">
      <c r="AF285" s="94"/>
      <c r="AG285" s="96"/>
      <c r="AH285" s="96"/>
      <c r="AI285" s="96"/>
    </row>
    <row r="286" spans="32:35" ht="12.75">
      <c r="AF286" s="94"/>
      <c r="AG286" s="97"/>
      <c r="AH286" s="97"/>
      <c r="AI286" s="97"/>
    </row>
    <row r="287" spans="32:35" ht="12.75">
      <c r="AF287" s="94"/>
      <c r="AG287" s="96"/>
      <c r="AH287" s="96"/>
      <c r="AI287" s="96"/>
    </row>
    <row r="288" spans="32:35" ht="12.75">
      <c r="AF288" s="94"/>
      <c r="AG288" s="96"/>
      <c r="AH288" s="96"/>
      <c r="AI288" s="96"/>
    </row>
    <row r="289" spans="32:35" ht="12.75">
      <c r="AF289" s="94"/>
      <c r="AG289" s="96"/>
      <c r="AH289" s="96"/>
      <c r="AI289" s="96"/>
    </row>
    <row r="290" spans="32:35" ht="12.75">
      <c r="AF290" s="94"/>
      <c r="AG290" s="96"/>
      <c r="AH290" s="96"/>
      <c r="AI290" s="96"/>
    </row>
    <row r="291" spans="32:35" ht="12.75">
      <c r="AF291" s="94"/>
      <c r="AG291" s="96"/>
      <c r="AH291" s="96"/>
      <c r="AI291" s="96"/>
    </row>
    <row r="292" spans="32:35" ht="12.75">
      <c r="AF292" s="94"/>
      <c r="AG292" s="96"/>
      <c r="AH292" s="96"/>
      <c r="AI292" s="96"/>
    </row>
    <row r="293" spans="32:35" ht="12.75">
      <c r="AF293" s="94"/>
      <c r="AG293" s="96"/>
      <c r="AH293" s="96"/>
      <c r="AI293" s="96"/>
    </row>
    <row r="294" spans="32:35" ht="12.75">
      <c r="AF294" s="94"/>
      <c r="AG294" s="96"/>
      <c r="AH294" s="96"/>
      <c r="AI294" s="96"/>
    </row>
    <row r="295" spans="32:35" ht="12.75">
      <c r="AF295" s="94"/>
      <c r="AG295" s="96"/>
      <c r="AH295" s="96"/>
      <c r="AI295" s="96"/>
    </row>
    <row r="296" spans="32:35" ht="12.75">
      <c r="AF296" s="94"/>
      <c r="AG296" s="96"/>
      <c r="AH296" s="96"/>
      <c r="AI296" s="96"/>
    </row>
    <row r="297" spans="32:35" ht="12.75">
      <c r="AF297" s="94"/>
      <c r="AG297" s="96"/>
      <c r="AH297" s="96"/>
      <c r="AI297" s="96"/>
    </row>
    <row r="298" spans="32:35" ht="12.75">
      <c r="AF298" s="94"/>
      <c r="AG298" s="96"/>
      <c r="AH298" s="96"/>
      <c r="AI298" s="96"/>
    </row>
    <row r="299" spans="32:35" ht="12.75">
      <c r="AF299" s="94"/>
      <c r="AG299" s="96"/>
      <c r="AH299" s="96"/>
      <c r="AI299" s="96"/>
    </row>
    <row r="300" spans="32:35" ht="12.75">
      <c r="AF300" s="94"/>
      <c r="AG300" s="96"/>
      <c r="AH300" s="96"/>
      <c r="AI300" s="96"/>
    </row>
    <row r="301" spans="32:35" ht="12.75">
      <c r="AF301" s="94"/>
      <c r="AG301" s="96"/>
      <c r="AH301" s="96"/>
      <c r="AI301" s="96"/>
    </row>
    <row r="302" spans="32:35" ht="12.75">
      <c r="AF302" s="94"/>
      <c r="AG302" s="96"/>
      <c r="AH302" s="96"/>
      <c r="AI302" s="96"/>
    </row>
    <row r="303" spans="32:35" ht="12.75">
      <c r="AF303" s="94"/>
      <c r="AG303" s="96"/>
      <c r="AH303" s="96"/>
      <c r="AI303" s="96"/>
    </row>
    <row r="304" spans="32:35" ht="12.75">
      <c r="AF304" s="94"/>
      <c r="AG304" s="96"/>
      <c r="AH304" s="96"/>
      <c r="AI304" s="96"/>
    </row>
    <row r="305" spans="32:35" ht="12.75">
      <c r="AF305" s="94"/>
      <c r="AG305" s="96"/>
      <c r="AH305" s="96"/>
      <c r="AI305" s="96"/>
    </row>
    <row r="306" spans="32:35" ht="12.75">
      <c r="AF306" s="94"/>
      <c r="AG306" s="97"/>
      <c r="AH306" s="97"/>
      <c r="AI306" s="97"/>
    </row>
    <row r="307" spans="32:35" ht="12.75">
      <c r="AF307" s="94"/>
      <c r="AG307" s="96"/>
      <c r="AH307" s="96"/>
      <c r="AI307" s="96"/>
    </row>
    <row r="308" spans="32:35" ht="12.75">
      <c r="AF308" s="94"/>
      <c r="AG308" s="96"/>
      <c r="AH308" s="96"/>
      <c r="AI308" s="96"/>
    </row>
    <row r="309" spans="32:35" ht="12.75">
      <c r="AF309" s="94"/>
      <c r="AG309" s="96"/>
      <c r="AH309" s="96"/>
      <c r="AI309" s="96"/>
    </row>
    <row r="310" spans="32:35" ht="12.75">
      <c r="AF310" s="94"/>
      <c r="AG310" s="96"/>
      <c r="AH310" s="96"/>
      <c r="AI310" s="96"/>
    </row>
    <row r="311" spans="32:35" ht="12.75">
      <c r="AF311" s="94"/>
      <c r="AG311" s="96"/>
      <c r="AH311" s="96"/>
      <c r="AI311" s="96"/>
    </row>
    <row r="312" spans="32:35" ht="12.75">
      <c r="AF312" s="94"/>
      <c r="AG312" s="96"/>
      <c r="AH312" s="96"/>
      <c r="AI312" s="96"/>
    </row>
    <row r="313" spans="32:35" ht="12.75">
      <c r="AF313" s="94"/>
      <c r="AG313" s="96"/>
      <c r="AH313" s="96"/>
      <c r="AI313" s="96"/>
    </row>
    <row r="314" spans="32:35" ht="12.75">
      <c r="AF314" s="94"/>
      <c r="AG314" s="96"/>
      <c r="AH314" s="96"/>
      <c r="AI314" s="96"/>
    </row>
    <row r="315" spans="32:35" ht="12.75">
      <c r="AF315" s="94"/>
      <c r="AG315" s="96"/>
      <c r="AH315" s="96"/>
      <c r="AI315" s="96"/>
    </row>
    <row r="316" spans="32:35" ht="12.75">
      <c r="AF316" s="94"/>
      <c r="AG316" s="96"/>
      <c r="AH316" s="96"/>
      <c r="AI316" s="96"/>
    </row>
    <row r="317" spans="31:35" ht="12">
      <c r="AE317" s="92"/>
      <c r="AG317" s="18"/>
      <c r="AH317" s="18"/>
      <c r="AI317" s="18"/>
    </row>
    <row r="318" spans="31:35" ht="12">
      <c r="AE318" s="92"/>
      <c r="AF318" s="93"/>
      <c r="AG318" s="93"/>
      <c r="AH318" s="93"/>
      <c r="AI318" s="93"/>
    </row>
    <row r="319" spans="31:35" ht="12">
      <c r="AE319" s="92"/>
      <c r="AF319" s="93"/>
      <c r="AG319" s="93"/>
      <c r="AH319" s="93"/>
      <c r="AI319" s="93"/>
    </row>
    <row r="320" spans="31:35" ht="12">
      <c r="AE320" s="92"/>
      <c r="AG320" s="98"/>
      <c r="AH320" s="98"/>
      <c r="AI320" s="98"/>
    </row>
  </sheetData>
  <sheetProtection/>
  <mergeCells count="31">
    <mergeCell ref="AC3:AJ3"/>
    <mergeCell ref="E40:L40"/>
    <mergeCell ref="AK40:AR40"/>
    <mergeCell ref="M39:T39"/>
    <mergeCell ref="E3:L3"/>
    <mergeCell ref="M3:T3"/>
    <mergeCell ref="U3:AB3"/>
    <mergeCell ref="E39:L39"/>
    <mergeCell ref="AC39:AJ39"/>
    <mergeCell ref="AS40:AZ40"/>
    <mergeCell ref="AS39:AZ39"/>
    <mergeCell ref="M40:T40"/>
    <mergeCell ref="U40:AB40"/>
    <mergeCell ref="U39:AB39"/>
    <mergeCell ref="AK39:AR39"/>
    <mergeCell ref="AC40:AJ40"/>
    <mergeCell ref="E79:F79"/>
    <mergeCell ref="M79:N79"/>
    <mergeCell ref="U75:AD78"/>
    <mergeCell ref="G70:H70"/>
    <mergeCell ref="G71:H71"/>
    <mergeCell ref="AP2:AU2"/>
    <mergeCell ref="AP36:AU36"/>
    <mergeCell ref="U4:AB4"/>
    <mergeCell ref="E4:L4"/>
    <mergeCell ref="AK4:AR4"/>
    <mergeCell ref="M4:T4"/>
    <mergeCell ref="AC4:AJ4"/>
    <mergeCell ref="AK3:AR3"/>
    <mergeCell ref="AS3:AZ3"/>
    <mergeCell ref="AS4:AZ4"/>
  </mergeCells>
  <printOptions/>
  <pageMargins left="0.25" right="0.25" top="0.75" bottom="0.75" header="0.3" footer="0.3"/>
  <pageSetup fitToHeight="4" horizontalDpi="600" verticalDpi="600" orientation="landscape" scale="60"/>
  <rowBreaks count="1" manualBreakCount="1">
    <brk id="35" max="55" man="1"/>
  </rowBreaks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A1">
      <selection activeCell="O16" sqref="O16:O17"/>
    </sheetView>
  </sheetViews>
  <sheetFormatPr defaultColWidth="11.421875" defaultRowHeight="12.75"/>
  <cols>
    <col min="1" max="1" width="8.8515625" style="0" customWidth="1"/>
    <col min="2" max="2" width="24.28125" style="0" customWidth="1"/>
    <col min="3" max="3" width="8.8515625" style="0" customWidth="1"/>
    <col min="4" max="4" width="11.28125" style="0" customWidth="1"/>
    <col min="5" max="8" width="8.8515625" style="0" customWidth="1"/>
    <col min="9" max="9" width="11.421875" style="0" customWidth="1"/>
    <col min="10" max="10" width="12.28125" style="0" customWidth="1"/>
    <col min="11" max="13" width="8.8515625" style="0" customWidth="1"/>
    <col min="14" max="14" width="18.421875" style="0" customWidth="1"/>
    <col min="15" max="15" width="9.8515625" style="0" customWidth="1"/>
    <col min="16" max="16384" width="8.8515625" style="0" customWidth="1"/>
  </cols>
  <sheetData>
    <row r="1" ht="12.75" thickBot="1"/>
    <row r="2" spans="2:10" ht="12.75" thickBot="1">
      <c r="B2" s="2" t="s">
        <v>86</v>
      </c>
      <c r="I2" s="190" t="s">
        <v>4</v>
      </c>
      <c r="J2" s="191" t="s">
        <v>136</v>
      </c>
    </row>
    <row r="3" spans="1:10" ht="12.75" thickBot="1">
      <c r="A3" s="18"/>
      <c r="I3" s="201" t="s">
        <v>142</v>
      </c>
      <c r="J3" s="202" t="s">
        <v>130</v>
      </c>
    </row>
    <row r="4" spans="1:11" ht="12.75" thickBot="1">
      <c r="A4" s="18"/>
      <c r="B4" s="2" t="s">
        <v>87</v>
      </c>
      <c r="D4" s="188" t="s">
        <v>77</v>
      </c>
      <c r="I4" s="203" t="s">
        <v>144</v>
      </c>
      <c r="J4" s="204" t="s">
        <v>143</v>
      </c>
      <c r="K4" s="198" t="s">
        <v>134</v>
      </c>
    </row>
    <row r="5" spans="1:11" ht="13.5" thickBot="1">
      <c r="A5" s="18"/>
      <c r="B5" s="127" t="s">
        <v>80</v>
      </c>
      <c r="D5" s="189" t="s">
        <v>135</v>
      </c>
      <c r="I5" s="199" t="s">
        <v>131</v>
      </c>
      <c r="J5" s="199" t="s">
        <v>132</v>
      </c>
      <c r="K5" s="192" t="s">
        <v>74</v>
      </c>
    </row>
    <row r="6" spans="1:11" ht="12">
      <c r="A6" s="18"/>
      <c r="B6" s="170" t="s">
        <v>88</v>
      </c>
      <c r="D6" s="139">
        <f>SUM('Upper Jaw'!AP6,'Lower Jaw'!BC6)</f>
        <v>10</v>
      </c>
      <c r="F6" s="139" t="s">
        <v>75</v>
      </c>
      <c r="G6">
        <f>AVERAGE(D6:D26)</f>
        <v>8.8</v>
      </c>
      <c r="I6" s="173">
        <v>0.16666666666666666</v>
      </c>
      <c r="J6" s="177">
        <v>0.125</v>
      </c>
      <c r="K6" s="182">
        <f>AVERAGE(I6:J6)</f>
        <v>0.14583333333333331</v>
      </c>
    </row>
    <row r="7" spans="1:11" ht="12">
      <c r="A7" s="18"/>
      <c r="B7" s="170" t="s">
        <v>89</v>
      </c>
      <c r="D7">
        <f>SUM('Upper Jaw'!AP7,'Lower Jaw'!BC7)</f>
        <v>3</v>
      </c>
      <c r="F7" s="139" t="s">
        <v>76</v>
      </c>
      <c r="G7" t="e">
        <f>_xlfn.STDEV.P(D6:D25)</f>
        <v>#NAME?</v>
      </c>
      <c r="I7" s="174">
        <v>0</v>
      </c>
      <c r="J7" s="178">
        <v>0</v>
      </c>
      <c r="K7" s="182">
        <f aca="true" t="shared" si="0" ref="K7:K25">AVERAGE(I7:J7)</f>
        <v>0</v>
      </c>
    </row>
    <row r="8" spans="1:11" ht="12">
      <c r="A8" s="18"/>
      <c r="B8" s="170" t="s">
        <v>90</v>
      </c>
      <c r="D8">
        <f>SUM('Upper Jaw'!AP8,'Lower Jaw'!BC8)</f>
        <v>10</v>
      </c>
      <c r="F8" s="139" t="s">
        <v>9</v>
      </c>
      <c r="G8">
        <v>20</v>
      </c>
      <c r="I8" s="174">
        <v>0</v>
      </c>
      <c r="J8" s="178">
        <v>0.5</v>
      </c>
      <c r="K8" s="182">
        <f t="shared" si="0"/>
        <v>0.25</v>
      </c>
    </row>
    <row r="9" spans="1:11" ht="12">
      <c r="A9" s="18"/>
      <c r="B9" s="170" t="s">
        <v>91</v>
      </c>
      <c r="D9">
        <f>SUM('Upper Jaw'!AP9,'Lower Jaw'!BC9)</f>
        <v>4</v>
      </c>
      <c r="I9" s="174">
        <v>0</v>
      </c>
      <c r="J9" s="178">
        <v>0.25</v>
      </c>
      <c r="K9" s="182">
        <f t="shared" si="0"/>
        <v>0.125</v>
      </c>
    </row>
    <row r="10" spans="1:11" ht="12">
      <c r="A10" s="18"/>
      <c r="B10" s="170" t="s">
        <v>92</v>
      </c>
      <c r="D10">
        <f>SUM('Upper Jaw'!AP10,'Lower Jaw'!BC10)</f>
        <v>10</v>
      </c>
      <c r="I10" s="174">
        <v>0</v>
      </c>
      <c r="J10" s="178">
        <v>0.125</v>
      </c>
      <c r="K10" s="182">
        <f t="shared" si="0"/>
        <v>0.0625</v>
      </c>
    </row>
    <row r="11" spans="1:11" ht="12">
      <c r="A11" s="18"/>
      <c r="B11" s="170" t="s">
        <v>93</v>
      </c>
      <c r="D11">
        <f>SUM('Upper Jaw'!AP11,'Lower Jaw'!BC11)</f>
        <v>9</v>
      </c>
      <c r="I11" s="174">
        <v>0.5</v>
      </c>
      <c r="J11" s="178">
        <v>0</v>
      </c>
      <c r="K11" s="182">
        <f t="shared" si="0"/>
        <v>0.25</v>
      </c>
    </row>
    <row r="12" spans="1:11" ht="12">
      <c r="A12" s="18"/>
      <c r="B12" s="170" t="s">
        <v>94</v>
      </c>
      <c r="D12">
        <f>SUM('Upper Jaw'!AP12,'Lower Jaw'!BC12)</f>
        <v>17</v>
      </c>
      <c r="I12" s="174">
        <v>0.5</v>
      </c>
      <c r="J12" s="178">
        <v>0.125</v>
      </c>
      <c r="K12" s="182">
        <f t="shared" si="0"/>
        <v>0.3125</v>
      </c>
    </row>
    <row r="13" spans="1:11" ht="12">
      <c r="A13" s="18"/>
      <c r="B13" s="170" t="s">
        <v>95</v>
      </c>
      <c r="D13">
        <f>SUM('Upper Jaw'!AP13,'Lower Jaw'!BC13)</f>
        <v>8</v>
      </c>
      <c r="I13" s="174">
        <v>0</v>
      </c>
      <c r="J13" s="178">
        <v>0.125</v>
      </c>
      <c r="K13" s="182">
        <f t="shared" si="0"/>
        <v>0.0625</v>
      </c>
    </row>
    <row r="14" spans="1:11" ht="12">
      <c r="A14" s="18"/>
      <c r="B14" s="170" t="s">
        <v>96</v>
      </c>
      <c r="D14">
        <f>SUM('Upper Jaw'!AP14,'Lower Jaw'!BC14)</f>
        <v>3</v>
      </c>
      <c r="I14" s="174">
        <v>0</v>
      </c>
      <c r="J14" s="178">
        <v>0</v>
      </c>
      <c r="K14" s="182">
        <f t="shared" si="0"/>
        <v>0</v>
      </c>
    </row>
    <row r="15" spans="1:11" ht="12">
      <c r="A15" s="18"/>
      <c r="B15" s="170" t="s">
        <v>97</v>
      </c>
      <c r="D15">
        <f>SUM('Upper Jaw'!AP15,'Lower Jaw'!BC15)</f>
        <v>21</v>
      </c>
      <c r="I15" s="174">
        <v>0.5</v>
      </c>
      <c r="J15" s="178">
        <v>0.375</v>
      </c>
      <c r="K15" s="182">
        <f t="shared" si="0"/>
        <v>0.4375</v>
      </c>
    </row>
    <row r="16" spans="1:11" ht="12">
      <c r="A16" s="18"/>
      <c r="B16" s="170" t="s">
        <v>98</v>
      </c>
      <c r="D16">
        <f>SUM('Upper Jaw'!AP16,'Lower Jaw'!BC16)</f>
        <v>1</v>
      </c>
      <c r="I16" s="174">
        <v>0</v>
      </c>
      <c r="J16" s="178">
        <v>0</v>
      </c>
      <c r="K16" s="182">
        <f t="shared" si="0"/>
        <v>0</v>
      </c>
    </row>
    <row r="17" spans="1:11" ht="12">
      <c r="A17" s="18"/>
      <c r="B17" s="170" t="s">
        <v>99</v>
      </c>
      <c r="D17">
        <f>SUM('Upper Jaw'!AP17,'Lower Jaw'!BC17)</f>
        <v>7</v>
      </c>
      <c r="I17" s="174">
        <v>0.5</v>
      </c>
      <c r="J17" s="178">
        <v>0</v>
      </c>
      <c r="K17" s="182">
        <f t="shared" si="0"/>
        <v>0.25</v>
      </c>
    </row>
    <row r="18" spans="1:11" ht="12">
      <c r="A18" s="18"/>
      <c r="B18" s="170" t="s">
        <v>100</v>
      </c>
      <c r="D18">
        <f>SUM('Upper Jaw'!AP18,'Lower Jaw'!BC18)</f>
        <v>0</v>
      </c>
      <c r="I18" s="174">
        <v>0</v>
      </c>
      <c r="J18" s="178">
        <v>0</v>
      </c>
      <c r="K18" s="182">
        <f t="shared" si="0"/>
        <v>0</v>
      </c>
    </row>
    <row r="19" spans="1:11" ht="12">
      <c r="A19" s="18"/>
      <c r="B19" s="170" t="s">
        <v>101</v>
      </c>
      <c r="D19">
        <f>SUM('Upper Jaw'!AP19,'Lower Jaw'!BC19)</f>
        <v>3</v>
      </c>
      <c r="I19" s="174">
        <v>0.16666666666666666</v>
      </c>
      <c r="J19" s="178">
        <v>0</v>
      </c>
      <c r="K19" s="182">
        <f t="shared" si="0"/>
        <v>0.08333333333333333</v>
      </c>
    </row>
    <row r="20" spans="1:11" ht="12">
      <c r="A20" s="18"/>
      <c r="B20" s="170" t="s">
        <v>102</v>
      </c>
      <c r="D20">
        <f>SUM('Upper Jaw'!AP20,'Lower Jaw'!BC20)</f>
        <v>6</v>
      </c>
      <c r="I20" s="174">
        <v>0</v>
      </c>
      <c r="J20" s="178">
        <v>0</v>
      </c>
      <c r="K20" s="182">
        <f t="shared" si="0"/>
        <v>0</v>
      </c>
    </row>
    <row r="21" spans="1:11" ht="12">
      <c r="A21" s="18"/>
      <c r="B21" s="170" t="s">
        <v>103</v>
      </c>
      <c r="D21">
        <f>SUM('Upper Jaw'!AP21,'Lower Jaw'!BC21)</f>
        <v>2</v>
      </c>
      <c r="I21" s="174">
        <v>0</v>
      </c>
      <c r="J21" s="178">
        <v>0</v>
      </c>
      <c r="K21" s="182">
        <f t="shared" si="0"/>
        <v>0</v>
      </c>
    </row>
    <row r="22" spans="1:11" ht="12">
      <c r="A22" s="18"/>
      <c r="B22" s="170" t="s">
        <v>104</v>
      </c>
      <c r="D22">
        <f>SUM('Upper Jaw'!AP22,'Lower Jaw'!BC22)</f>
        <v>24</v>
      </c>
      <c r="I22" s="174">
        <v>0.6666666666666666</v>
      </c>
      <c r="J22" s="178">
        <v>0.375</v>
      </c>
      <c r="K22" s="182">
        <f t="shared" si="0"/>
        <v>0.5208333333333333</v>
      </c>
    </row>
    <row r="23" spans="1:11" ht="12">
      <c r="A23" s="18"/>
      <c r="B23" s="170" t="s">
        <v>105</v>
      </c>
      <c r="D23">
        <f>SUM('Upper Jaw'!AP23,'Lower Jaw'!BC23)</f>
        <v>20</v>
      </c>
      <c r="I23" s="174">
        <v>0.6666666666666666</v>
      </c>
      <c r="J23" s="178">
        <v>0.25</v>
      </c>
      <c r="K23" s="182">
        <f t="shared" si="0"/>
        <v>0.4583333333333333</v>
      </c>
    </row>
    <row r="24" spans="1:11" ht="12">
      <c r="A24" s="18"/>
      <c r="B24" s="170" t="s">
        <v>106</v>
      </c>
      <c r="D24">
        <f>SUM('Upper Jaw'!AP24,'Lower Jaw'!BC24)</f>
        <v>6</v>
      </c>
      <c r="I24" s="174">
        <v>0</v>
      </c>
      <c r="J24" s="178">
        <v>0.25</v>
      </c>
      <c r="K24" s="182">
        <f t="shared" si="0"/>
        <v>0.125</v>
      </c>
    </row>
    <row r="25" spans="1:11" ht="12.75" thickBot="1">
      <c r="A25" s="18"/>
      <c r="B25" s="170" t="s">
        <v>107</v>
      </c>
      <c r="D25">
        <f>SUM('Upper Jaw'!AP25,'Lower Jaw'!BC25)</f>
        <v>12</v>
      </c>
      <c r="G25" s="26"/>
      <c r="H25" s="26"/>
      <c r="I25" s="172">
        <v>0.3333333333333333</v>
      </c>
      <c r="J25" s="179">
        <v>0</v>
      </c>
      <c r="K25" s="182">
        <f t="shared" si="0"/>
        <v>0.16666666666666666</v>
      </c>
    </row>
    <row r="26" spans="1:14" ht="12.75" thickBot="1">
      <c r="A26" s="18"/>
      <c r="B26" s="2"/>
      <c r="G26" s="26"/>
      <c r="H26" s="180"/>
      <c r="I26" s="173"/>
      <c r="J26" s="173"/>
      <c r="K26" s="196">
        <f>AVERAGE(K6:K25)</f>
        <v>0.1625</v>
      </c>
      <c r="L26" s="194" t="s">
        <v>133</v>
      </c>
      <c r="M26" s="195"/>
      <c r="N26" s="191" t="s">
        <v>138</v>
      </c>
    </row>
    <row r="27" spans="2:12" ht="12.75" thickBot="1">
      <c r="B27" s="241" t="s">
        <v>79</v>
      </c>
      <c r="C27" s="241"/>
      <c r="D27" s="7">
        <f>SUM(D6:D26)</f>
        <v>176</v>
      </c>
      <c r="G27" s="26"/>
      <c r="H27" s="181"/>
      <c r="I27" s="172"/>
      <c r="J27" s="172"/>
      <c r="K27" s="183">
        <f>_xlfn.STDEV.P(K6:K25)</f>
        <v>0.1619917264691146</v>
      </c>
      <c r="L27" s="192" t="s">
        <v>11</v>
      </c>
    </row>
    <row r="28" spans="2:4" ht="12">
      <c r="B28" s="14"/>
      <c r="C28" s="14"/>
      <c r="D28" s="157"/>
    </row>
    <row r="29" ht="12.75" thickBot="1"/>
    <row r="30" spans="1:10" ht="12.75" thickBot="1">
      <c r="A30" s="8"/>
      <c r="B30" s="2" t="s">
        <v>86</v>
      </c>
      <c r="I30" s="206" t="s">
        <v>141</v>
      </c>
      <c r="J30" s="200" t="s">
        <v>136</v>
      </c>
    </row>
    <row r="31" spans="1:10" ht="12.75" thickBot="1">
      <c r="A31" s="8"/>
      <c r="B31" s="2"/>
      <c r="I31" s="207" t="s">
        <v>142</v>
      </c>
      <c r="J31" s="202" t="s">
        <v>130</v>
      </c>
    </row>
    <row r="32" spans="1:17" ht="12.75" thickBot="1">
      <c r="A32" s="18"/>
      <c r="B32" s="2" t="s">
        <v>42</v>
      </c>
      <c r="D32" s="188" t="s">
        <v>77</v>
      </c>
      <c r="I32" s="208" t="s">
        <v>145</v>
      </c>
      <c r="J32" s="204" t="s">
        <v>146</v>
      </c>
      <c r="K32" s="198" t="s">
        <v>139</v>
      </c>
      <c r="N32" s="193" t="s">
        <v>1</v>
      </c>
      <c r="O32" s="195"/>
      <c r="P32" s="185"/>
      <c r="Q32" s="185"/>
    </row>
    <row r="33" spans="1:11" ht="13.5" thickBot="1">
      <c r="A33" s="18"/>
      <c r="B33" s="127" t="s">
        <v>80</v>
      </c>
      <c r="D33" s="189" t="s">
        <v>137</v>
      </c>
      <c r="I33" s="187" t="s">
        <v>131</v>
      </c>
      <c r="J33" s="187" t="s">
        <v>132</v>
      </c>
      <c r="K33" s="205" t="s">
        <v>74</v>
      </c>
    </row>
    <row r="34" spans="2:16" ht="12">
      <c r="B34" s="170" t="s">
        <v>108</v>
      </c>
      <c r="D34">
        <f>SUM('Upper Jaw'!AP42,'Lower Jaw'!BC42)</f>
        <v>64</v>
      </c>
      <c r="F34" s="139" t="s">
        <v>75</v>
      </c>
      <c r="G34">
        <f>AVERAGE(D34:D53)</f>
        <v>52.6</v>
      </c>
      <c r="I34" s="174">
        <v>1.6666666666666667</v>
      </c>
      <c r="J34" s="178">
        <v>1.125</v>
      </c>
      <c r="K34" s="197">
        <f>AVERAGE(I34:J34)</f>
        <v>1.3958333333333335</v>
      </c>
      <c r="N34" s="211"/>
      <c r="O34" s="214" t="s">
        <v>2</v>
      </c>
      <c r="P34" s="214" t="s">
        <v>3</v>
      </c>
    </row>
    <row r="35" spans="2:16" ht="12">
      <c r="B35" s="170" t="s">
        <v>109</v>
      </c>
      <c r="D35">
        <f>SUM('Upper Jaw'!AP43,'Lower Jaw'!BC43)</f>
        <v>65</v>
      </c>
      <c r="F35" s="139" t="s">
        <v>76</v>
      </c>
      <c r="G35" t="e">
        <f>_xlfn.STDEV.P(D34:D53)</f>
        <v>#NAME?</v>
      </c>
      <c r="I35" s="174">
        <v>2</v>
      </c>
      <c r="J35" s="178">
        <v>1.625</v>
      </c>
      <c r="K35" s="182">
        <f aca="true" t="shared" si="1" ref="K35:K53">AVERAGE(I35:J35)</f>
        <v>1.8125</v>
      </c>
      <c r="N35" s="209" t="s">
        <v>74</v>
      </c>
      <c r="O35" s="212">
        <v>0.1625</v>
      </c>
      <c r="P35" s="212">
        <v>1.3416666666666663</v>
      </c>
    </row>
    <row r="36" spans="2:16" ht="12">
      <c r="B36" s="170" t="s">
        <v>110</v>
      </c>
      <c r="D36">
        <f>SUM('Upper Jaw'!AP44,'Lower Jaw'!BC44)</f>
        <v>99</v>
      </c>
      <c r="F36" s="139" t="s">
        <v>9</v>
      </c>
      <c r="G36">
        <v>20</v>
      </c>
      <c r="I36" s="174">
        <v>2.6666666666666665</v>
      </c>
      <c r="J36" s="178">
        <v>1.75</v>
      </c>
      <c r="K36" s="182">
        <f t="shared" si="1"/>
        <v>2.208333333333333</v>
      </c>
      <c r="N36" s="209" t="s">
        <v>147</v>
      </c>
      <c r="O36" s="212">
        <v>0.027622441520467837</v>
      </c>
      <c r="P36" s="212">
        <v>0.3619974415204686</v>
      </c>
    </row>
    <row r="37" spans="2:16" ht="12">
      <c r="B37" s="170" t="s">
        <v>111</v>
      </c>
      <c r="D37">
        <f>SUM('Upper Jaw'!AP45,'Lower Jaw'!BC45)</f>
        <v>51</v>
      </c>
      <c r="I37" s="174">
        <v>1.8333333333333333</v>
      </c>
      <c r="J37" s="178">
        <v>1.375</v>
      </c>
      <c r="K37" s="182">
        <f t="shared" si="1"/>
        <v>1.6041666666666665</v>
      </c>
      <c r="N37" s="209" t="s">
        <v>148</v>
      </c>
      <c r="O37" s="212">
        <v>20</v>
      </c>
      <c r="P37" s="212">
        <v>20</v>
      </c>
    </row>
    <row r="38" spans="2:16" ht="12">
      <c r="B38" s="170" t="s">
        <v>112</v>
      </c>
      <c r="D38">
        <f>SUM('Upper Jaw'!AP46,'Lower Jaw'!BC46)</f>
        <v>65</v>
      </c>
      <c r="I38" s="174">
        <v>2</v>
      </c>
      <c r="J38" s="178">
        <v>1.625</v>
      </c>
      <c r="K38" s="182">
        <f t="shared" si="1"/>
        <v>1.8125</v>
      </c>
      <c r="N38" s="209" t="s">
        <v>149</v>
      </c>
      <c r="O38" s="212">
        <v>0</v>
      </c>
      <c r="P38" s="212"/>
    </row>
    <row r="39" spans="2:16" ht="12">
      <c r="B39" s="170" t="s">
        <v>113</v>
      </c>
      <c r="D39">
        <f>SUM('Upper Jaw'!AP47,'Lower Jaw'!BC47)</f>
        <v>83</v>
      </c>
      <c r="I39" s="174">
        <v>2.6666666666666665</v>
      </c>
      <c r="J39" s="178">
        <v>2.25</v>
      </c>
      <c r="K39" s="182">
        <f t="shared" si="1"/>
        <v>2.458333333333333</v>
      </c>
      <c r="N39" s="209" t="s">
        <v>55</v>
      </c>
      <c r="O39" s="212">
        <v>22</v>
      </c>
      <c r="P39" s="212"/>
    </row>
    <row r="40" spans="2:16" ht="12">
      <c r="B40" s="170" t="s">
        <v>114</v>
      </c>
      <c r="D40">
        <f>SUM('Upper Jaw'!AP48,'Lower Jaw'!BC48)</f>
        <v>67</v>
      </c>
      <c r="I40" s="174">
        <v>1.5</v>
      </c>
      <c r="J40" s="178">
        <v>1.25</v>
      </c>
      <c r="K40" s="182">
        <f t="shared" si="1"/>
        <v>1.375</v>
      </c>
      <c r="N40" s="209" t="s">
        <v>150</v>
      </c>
      <c r="O40" s="212">
        <v>-8.448306001586063</v>
      </c>
      <c r="P40" s="212"/>
    </row>
    <row r="41" spans="2:16" ht="12">
      <c r="B41" s="170" t="s">
        <v>115</v>
      </c>
      <c r="D41">
        <f>SUM('Upper Jaw'!AP49,'Lower Jaw'!BC49)</f>
        <v>56</v>
      </c>
      <c r="I41" s="174">
        <v>1.5</v>
      </c>
      <c r="J41" s="178">
        <v>1.25</v>
      </c>
      <c r="K41" s="182">
        <f t="shared" si="1"/>
        <v>1.375</v>
      </c>
      <c r="N41" s="209" t="s">
        <v>151</v>
      </c>
      <c r="O41" s="212">
        <v>1.1799276298103853E-08</v>
      </c>
      <c r="P41" s="212"/>
    </row>
    <row r="42" spans="2:16" ht="12.75" thickBot="1">
      <c r="B42" s="170" t="s">
        <v>116</v>
      </c>
      <c r="D42">
        <f>SUM('Upper Jaw'!AP50,'Lower Jaw'!BC50)</f>
        <v>6</v>
      </c>
      <c r="I42" s="174">
        <v>0.16666666666666666</v>
      </c>
      <c r="J42" s="178">
        <v>0</v>
      </c>
      <c r="K42" s="182">
        <f t="shared" si="1"/>
        <v>0.08333333333333333</v>
      </c>
      <c r="N42" s="209" t="s">
        <v>152</v>
      </c>
      <c r="O42" s="212">
        <v>1.7171443743802424</v>
      </c>
      <c r="P42" s="212"/>
    </row>
    <row r="43" spans="2:16" ht="12.75" thickBot="1">
      <c r="B43" s="170" t="s">
        <v>117</v>
      </c>
      <c r="D43">
        <f>SUM('Upper Jaw'!AP51,'Lower Jaw'!BC51)</f>
        <v>44</v>
      </c>
      <c r="I43" s="174">
        <v>1.3333333333333333</v>
      </c>
      <c r="J43" s="178">
        <v>0.875</v>
      </c>
      <c r="K43" s="182">
        <f t="shared" si="1"/>
        <v>1.1041666666666665</v>
      </c>
      <c r="N43" s="215" t="s">
        <v>153</v>
      </c>
      <c r="O43" s="216">
        <v>2.3598552596207706E-08</v>
      </c>
      <c r="P43" s="212"/>
    </row>
    <row r="44" spans="2:16" ht="12">
      <c r="B44" s="170" t="s">
        <v>118</v>
      </c>
      <c r="D44">
        <f>SUM('Upper Jaw'!AP52,'Lower Jaw'!BC52)</f>
        <v>51</v>
      </c>
      <c r="I44" s="174">
        <v>0.6666666666666666</v>
      </c>
      <c r="J44" s="178">
        <v>1.625</v>
      </c>
      <c r="K44" s="182">
        <f t="shared" si="1"/>
        <v>1.1458333333333333</v>
      </c>
      <c r="N44" s="209" t="s">
        <v>154</v>
      </c>
      <c r="O44" s="212">
        <v>2.073873067904026</v>
      </c>
      <c r="P44" s="212"/>
    </row>
    <row r="45" spans="2:16" ht="12.75" thickBot="1">
      <c r="B45" s="170" t="s">
        <v>119</v>
      </c>
      <c r="D45">
        <f>SUM('Upper Jaw'!AP53,'Lower Jaw'!BC53)</f>
        <v>76</v>
      </c>
      <c r="I45" s="174">
        <v>2</v>
      </c>
      <c r="J45" s="178">
        <v>2</v>
      </c>
      <c r="K45" s="182">
        <f t="shared" si="1"/>
        <v>2</v>
      </c>
      <c r="N45" s="210"/>
      <c r="O45" s="213"/>
      <c r="P45" s="213"/>
    </row>
    <row r="46" spans="2:11" ht="12">
      <c r="B46" s="170" t="s">
        <v>120</v>
      </c>
      <c r="D46">
        <f>SUM('Upper Jaw'!AP54,'Lower Jaw'!BC54)</f>
        <v>54</v>
      </c>
      <c r="I46" s="174">
        <v>2.3333333333333335</v>
      </c>
      <c r="J46" s="178">
        <v>0.625</v>
      </c>
      <c r="K46" s="182">
        <f t="shared" si="1"/>
        <v>1.4791666666666667</v>
      </c>
    </row>
    <row r="47" spans="2:11" ht="12.75" thickBot="1">
      <c r="B47" s="170" t="s">
        <v>121</v>
      </c>
      <c r="D47">
        <f>SUM('Upper Jaw'!AP55,'Lower Jaw'!BC55)</f>
        <v>39</v>
      </c>
      <c r="I47" s="174">
        <v>1.1666666666666667</v>
      </c>
      <c r="J47" s="178">
        <v>0.625</v>
      </c>
      <c r="K47" s="182">
        <f t="shared" si="1"/>
        <v>0.8958333333333334</v>
      </c>
    </row>
    <row r="48" spans="2:18" ht="12.75" thickBot="1">
      <c r="B48" s="170" t="s">
        <v>122</v>
      </c>
      <c r="D48">
        <f>SUM('Upper Jaw'!AP56,'Lower Jaw'!BC56)</f>
        <v>70</v>
      </c>
      <c r="I48" s="174">
        <v>1</v>
      </c>
      <c r="J48" s="178">
        <v>1.875</v>
      </c>
      <c r="K48" s="182">
        <f t="shared" si="1"/>
        <v>1.4375</v>
      </c>
      <c r="N48" s="186" t="s">
        <v>155</v>
      </c>
      <c r="O48" s="218" t="s">
        <v>0</v>
      </c>
      <c r="P48" s="219"/>
      <c r="Q48" s="195"/>
      <c r="R48" s="185"/>
    </row>
    <row r="49" spans="2:18" ht="12.75" thickBot="1">
      <c r="B49" s="170" t="s">
        <v>123</v>
      </c>
      <c r="D49">
        <f>SUM('Upper Jaw'!AP57,'Lower Jaw'!BC57)</f>
        <v>60</v>
      </c>
      <c r="I49" s="174">
        <v>2.6666666666666665</v>
      </c>
      <c r="J49" s="178">
        <v>1</v>
      </c>
      <c r="K49" s="182">
        <f t="shared" si="1"/>
        <v>1.8333333333333333</v>
      </c>
      <c r="N49" s="217" t="s">
        <v>156</v>
      </c>
      <c r="O49" s="220">
        <f>((K54-K26)/K54)*100</f>
        <v>87.88819875776397</v>
      </c>
      <c r="P49" s="191" t="s">
        <v>157</v>
      </c>
      <c r="Q49" s="3"/>
      <c r="R49" s="3"/>
    </row>
    <row r="50" spans="2:11" ht="12">
      <c r="B50" s="170" t="s">
        <v>124</v>
      </c>
      <c r="D50">
        <f>SUM('Upper Jaw'!AP58,'Lower Jaw'!BC58)</f>
        <v>25</v>
      </c>
      <c r="I50" s="174">
        <v>0.6666666666666666</v>
      </c>
      <c r="J50" s="178">
        <v>0.75</v>
      </c>
      <c r="K50" s="182">
        <f t="shared" si="1"/>
        <v>0.7083333333333333</v>
      </c>
    </row>
    <row r="51" spans="2:11" ht="12">
      <c r="B51" s="170" t="s">
        <v>125</v>
      </c>
      <c r="D51">
        <f>SUM('Upper Jaw'!AP59,'Lower Jaw'!BC59)</f>
        <v>25</v>
      </c>
      <c r="I51" s="174">
        <v>1.1666666666666667</v>
      </c>
      <c r="J51" s="178">
        <v>0.125</v>
      </c>
      <c r="K51" s="182">
        <f t="shared" si="1"/>
        <v>0.6458333333333334</v>
      </c>
    </row>
    <row r="52" spans="2:11" ht="12">
      <c r="B52" s="170" t="s">
        <v>126</v>
      </c>
      <c r="D52">
        <f>SUM('Upper Jaw'!AP60,'Lower Jaw'!BC60)</f>
        <v>25</v>
      </c>
      <c r="I52" s="174">
        <v>0.6666666666666666</v>
      </c>
      <c r="J52" s="178">
        <v>0.25</v>
      </c>
      <c r="K52" s="182">
        <f t="shared" si="1"/>
        <v>0.4583333333333333</v>
      </c>
    </row>
    <row r="53" spans="1:11" ht="12.75" thickBot="1">
      <c r="A53" s="18"/>
      <c r="B53" s="170" t="s">
        <v>127</v>
      </c>
      <c r="D53">
        <f>SUM('Upper Jaw'!AP61,'Lower Jaw'!BC61)</f>
        <v>27</v>
      </c>
      <c r="I53" s="172">
        <v>1.5</v>
      </c>
      <c r="J53" s="179">
        <v>0.5</v>
      </c>
      <c r="K53" s="183">
        <f t="shared" si="1"/>
        <v>1</v>
      </c>
    </row>
    <row r="54" spans="11:14" ht="12.75" thickBot="1">
      <c r="K54" s="197">
        <f>AVERAGE(K34:K53)</f>
        <v>1.3416666666666663</v>
      </c>
      <c r="L54" s="184" t="s">
        <v>140</v>
      </c>
      <c r="M54" s="195"/>
      <c r="N54" s="185"/>
    </row>
    <row r="55" spans="2:12" ht="12.75" thickBot="1">
      <c r="B55" s="241" t="s">
        <v>78</v>
      </c>
      <c r="C55" s="241"/>
      <c r="D55" s="7">
        <f>SUM(D34:D53)</f>
        <v>1052</v>
      </c>
      <c r="K55" s="183">
        <f>_xlfn.STDEV.P(K34:K53)</f>
        <v>0.5864278041195226</v>
      </c>
      <c r="L55" s="187" t="s">
        <v>11</v>
      </c>
    </row>
  </sheetData>
  <sheetProtection/>
  <mergeCells count="2">
    <mergeCell ref="B55:C55"/>
    <mergeCell ref="B27:C27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22">
      <selection activeCell="E31" sqref="E31"/>
    </sheetView>
  </sheetViews>
  <sheetFormatPr defaultColWidth="11.421875" defaultRowHeight="12.75"/>
  <cols>
    <col min="1" max="1" width="8.8515625" style="0" customWidth="1"/>
    <col min="2" max="2" width="11.00390625" style="0" customWidth="1"/>
    <col min="3" max="3" width="12.140625" style="0" customWidth="1"/>
    <col min="4" max="4" width="15.00390625" style="0" customWidth="1"/>
    <col min="6" max="6" width="11.140625" style="0" customWidth="1"/>
    <col min="7" max="7" width="10.00390625" style="0" customWidth="1"/>
    <col min="9" max="9" width="12.28125" style="0" customWidth="1"/>
    <col min="10" max="10" width="12.28125" style="18" customWidth="1"/>
    <col min="11" max="11" width="12.28125" style="3" customWidth="1"/>
    <col min="12" max="12" width="12.28125" style="0" customWidth="1"/>
    <col min="13" max="16384" width="8.8515625" style="0" customWidth="1"/>
  </cols>
  <sheetData>
    <row r="1" spans="2:11" ht="15">
      <c r="B1" s="273" t="s">
        <v>67</v>
      </c>
      <c r="C1" s="273"/>
      <c r="K1" s="26"/>
    </row>
    <row r="2" spans="2:11" ht="12">
      <c r="B2" s="242" t="s">
        <v>66</v>
      </c>
      <c r="C2" s="242"/>
      <c r="D2" s="242"/>
      <c r="E2" s="242"/>
      <c r="F2" s="242"/>
      <c r="K2" s="26"/>
    </row>
    <row r="3" spans="2:11" ht="12">
      <c r="B3" s="242" t="s">
        <v>128</v>
      </c>
      <c r="C3" s="242"/>
      <c r="D3" s="242"/>
      <c r="E3" s="242"/>
      <c r="F3" s="242"/>
      <c r="K3" s="26"/>
    </row>
    <row r="4" ht="12">
      <c r="K4" s="26"/>
    </row>
    <row r="5" spans="2:11" ht="12">
      <c r="B5" s="274" t="s">
        <v>18</v>
      </c>
      <c r="C5" s="274"/>
      <c r="D5" s="18">
        <v>20</v>
      </c>
      <c r="H5" t="s">
        <v>31</v>
      </c>
      <c r="K5" s="26"/>
    </row>
    <row r="6" spans="2:12" ht="12">
      <c r="B6" s="274" t="s">
        <v>19</v>
      </c>
      <c r="C6" s="274"/>
      <c r="D6" s="18">
        <v>20</v>
      </c>
      <c r="H6" t="s">
        <v>32</v>
      </c>
      <c r="J6"/>
      <c r="K6" s="26"/>
      <c r="L6" s="19"/>
    </row>
    <row r="7" spans="8:12" ht="12">
      <c r="H7" t="s">
        <v>33</v>
      </c>
      <c r="J7"/>
      <c r="K7" s="26"/>
      <c r="L7" s="19"/>
    </row>
    <row r="8" spans="8:17" ht="12">
      <c r="H8" s="19" t="s">
        <v>34</v>
      </c>
      <c r="K8" s="26"/>
      <c r="O8" s="19"/>
      <c r="P8" s="19"/>
      <c r="Q8" s="19"/>
    </row>
    <row r="9" spans="4:11" ht="12.75">
      <c r="D9" s="127" t="s">
        <v>22</v>
      </c>
      <c r="E9" s="127"/>
      <c r="H9" s="19" t="s">
        <v>35</v>
      </c>
      <c r="K9" s="26"/>
    </row>
    <row r="10" spans="4:12" ht="12.75">
      <c r="D10" s="131" t="s">
        <v>28</v>
      </c>
      <c r="E10" s="128"/>
      <c r="K10" s="26"/>
      <c r="L10" s="16"/>
    </row>
    <row r="11" spans="2:11" ht="12">
      <c r="B11" s="282" t="s">
        <v>20</v>
      </c>
      <c r="C11" s="282"/>
      <c r="D11" s="17">
        <f>'Upper Jaw'!AP27</f>
        <v>111</v>
      </c>
      <c r="E11" s="129"/>
      <c r="K11" s="26"/>
    </row>
    <row r="12" spans="2:11" ht="12">
      <c r="B12" s="282" t="s">
        <v>21</v>
      </c>
      <c r="C12" s="282"/>
      <c r="D12" s="17">
        <f>'Upper Jaw'!AP62</f>
        <v>514</v>
      </c>
      <c r="E12" s="129"/>
      <c r="K12" s="26"/>
    </row>
    <row r="13" spans="2:11" ht="12">
      <c r="B13" s="282" t="s">
        <v>24</v>
      </c>
      <c r="C13" s="282"/>
      <c r="D13" s="17">
        <f>D11+D12</f>
        <v>625</v>
      </c>
      <c r="E13" s="130"/>
      <c r="K13" s="26"/>
    </row>
    <row r="14" spans="4:11" ht="12">
      <c r="D14" s="18"/>
      <c r="K14" s="26"/>
    </row>
    <row r="15" spans="4:11" ht="12.75">
      <c r="D15" s="127" t="s">
        <v>23</v>
      </c>
      <c r="E15" s="127"/>
      <c r="K15" s="26"/>
    </row>
    <row r="16" spans="4:11" ht="12">
      <c r="D16" s="131" t="s">
        <v>28</v>
      </c>
      <c r="E16" s="128"/>
      <c r="K16" s="26"/>
    </row>
    <row r="17" spans="2:11" ht="12">
      <c r="B17" s="282" t="s">
        <v>20</v>
      </c>
      <c r="C17" s="282"/>
      <c r="D17" s="7">
        <f>'Lower Jaw'!BC27</f>
        <v>65</v>
      </c>
      <c r="E17" s="129"/>
      <c r="K17" s="26"/>
    </row>
    <row r="18" spans="2:11" ht="12">
      <c r="B18" s="282" t="s">
        <v>21</v>
      </c>
      <c r="C18" s="282"/>
      <c r="D18" s="7">
        <f>'Lower Jaw'!BC62</f>
        <v>538</v>
      </c>
      <c r="E18" s="129"/>
      <c r="K18" s="26"/>
    </row>
    <row r="19" spans="2:11" ht="12">
      <c r="B19" s="282" t="s">
        <v>24</v>
      </c>
      <c r="C19" s="282"/>
      <c r="D19" s="7">
        <f>SUM(D17:D18)</f>
        <v>603</v>
      </c>
      <c r="E19" s="130"/>
      <c r="K19" s="26"/>
    </row>
    <row r="20" spans="4:11" ht="12">
      <c r="D20" s="18"/>
      <c r="K20" s="26"/>
    </row>
    <row r="21" spans="2:11" ht="12.75">
      <c r="B21" s="277" t="s">
        <v>25</v>
      </c>
      <c r="C21" s="277"/>
      <c r="D21" s="277"/>
      <c r="E21" s="277"/>
      <c r="K21" s="26"/>
    </row>
    <row r="22" spans="2:11" ht="12">
      <c r="B22" s="101"/>
      <c r="D22" s="131" t="s">
        <v>28</v>
      </c>
      <c r="E22" s="128"/>
      <c r="K22" s="26"/>
    </row>
    <row r="23" spans="2:5" ht="12">
      <c r="B23" s="282" t="s">
        <v>20</v>
      </c>
      <c r="C23" s="282"/>
      <c r="D23" s="17">
        <f>D11+D17</f>
        <v>176</v>
      </c>
      <c r="E23" s="129"/>
    </row>
    <row r="24" spans="2:5" ht="12">
      <c r="B24" s="282" t="s">
        <v>21</v>
      </c>
      <c r="C24" s="282"/>
      <c r="D24" s="17">
        <f>D12+D18</f>
        <v>1052</v>
      </c>
      <c r="E24" s="129"/>
    </row>
    <row r="25" spans="2:5" ht="12">
      <c r="B25" s="282" t="s">
        <v>24</v>
      </c>
      <c r="C25" s="282"/>
      <c r="D25" s="17">
        <f>SUM(D23:D24)</f>
        <v>1228</v>
      </c>
      <c r="E25" s="130"/>
    </row>
    <row r="26" spans="2:5" ht="12">
      <c r="B26" s="121"/>
      <c r="C26" s="121"/>
      <c r="D26" s="106"/>
      <c r="E26" s="124"/>
    </row>
    <row r="27" spans="2:5" ht="12">
      <c r="B27" s="121"/>
      <c r="C27" s="121"/>
      <c r="D27" s="106"/>
      <c r="E27" s="124"/>
    </row>
    <row r="28" spans="2:9" ht="29.25" customHeight="1">
      <c r="B28" s="294" t="s">
        <v>68</v>
      </c>
      <c r="C28" s="294"/>
      <c r="D28" s="294"/>
      <c r="E28" s="132" t="s">
        <v>70</v>
      </c>
      <c r="F28" s="133" t="s">
        <v>71</v>
      </c>
      <c r="I28" s="118"/>
    </row>
    <row r="29" spans="2:6" ht="12">
      <c r="B29" s="278"/>
      <c r="C29" s="278"/>
      <c r="E29" s="119">
        <f>D24/20</f>
        <v>52.6</v>
      </c>
      <c r="F29" s="119">
        <f>D23/20</f>
        <v>8.8</v>
      </c>
    </row>
    <row r="30" spans="2:3" ht="12">
      <c r="B30" s="278"/>
      <c r="C30" s="278"/>
    </row>
    <row r="31" spans="2:10" ht="15">
      <c r="B31" s="283" t="s">
        <v>72</v>
      </c>
      <c r="C31" s="283"/>
      <c r="D31" s="283"/>
      <c r="E31" s="120">
        <v>0.8801</v>
      </c>
      <c r="J31" s="31"/>
    </row>
    <row r="32" spans="2:10" ht="15">
      <c r="B32" s="134"/>
      <c r="C32" s="134"/>
      <c r="D32" s="134"/>
      <c r="E32" s="120"/>
      <c r="J32" s="31"/>
    </row>
    <row r="33" spans="2:5" ht="15">
      <c r="B33" s="279" t="s">
        <v>26</v>
      </c>
      <c r="C33" s="280"/>
      <c r="D33" s="281"/>
      <c r="E33" s="126" t="s">
        <v>8</v>
      </c>
    </row>
    <row r="34" spans="2:5" ht="15">
      <c r="B34" s="125"/>
      <c r="C34" s="125"/>
      <c r="D34" s="125"/>
      <c r="E34" s="31"/>
    </row>
    <row r="35" spans="8:10" ht="15">
      <c r="H35" s="60"/>
      <c r="I35" s="60"/>
      <c r="J35" s="31"/>
    </row>
    <row r="36" spans="5:8" ht="31.5" customHeight="1" thickBot="1">
      <c r="E36" s="291" t="s">
        <v>81</v>
      </c>
      <c r="F36" s="291"/>
      <c r="G36" s="147"/>
      <c r="H36" s="147"/>
    </row>
    <row r="37" spans="5:8" ht="12.75">
      <c r="E37" s="292" t="s">
        <v>77</v>
      </c>
      <c r="F37" s="293"/>
      <c r="G37" s="284"/>
      <c r="H37" s="284"/>
    </row>
    <row r="38" spans="5:8" ht="12.75">
      <c r="E38" s="83" t="s">
        <v>29</v>
      </c>
      <c r="F38" s="84" t="s">
        <v>30</v>
      </c>
      <c r="G38" s="140"/>
      <c r="H38" s="140"/>
    </row>
    <row r="39" spans="2:8" ht="12.75">
      <c r="B39" s="271" t="s">
        <v>38</v>
      </c>
      <c r="C39" s="271"/>
      <c r="D39" s="271"/>
      <c r="E39" s="99">
        <v>20</v>
      </c>
      <c r="F39" s="100">
        <v>20</v>
      </c>
      <c r="G39" s="141"/>
      <c r="H39" s="141"/>
    </row>
    <row r="40" spans="2:8" ht="12.75">
      <c r="B40" s="271" t="s">
        <v>39</v>
      </c>
      <c r="C40" s="271"/>
      <c r="D40" s="271"/>
      <c r="E40" s="85">
        <f>F29</f>
        <v>8.8</v>
      </c>
      <c r="F40" s="86">
        <f>E29</f>
        <v>52.6</v>
      </c>
      <c r="G40" s="142"/>
      <c r="H40" s="142"/>
    </row>
    <row r="41" spans="2:8" ht="12.75">
      <c r="B41" s="271" t="s">
        <v>40</v>
      </c>
      <c r="C41" s="271"/>
      <c r="D41" s="271"/>
      <c r="E41" s="85" t="e">
        <f>'Total Mouth'!G7</f>
        <v>#NAME?</v>
      </c>
      <c r="F41" s="86" t="e">
        <f>'Total Mouth'!G35</f>
        <v>#NAME?</v>
      </c>
      <c r="G41" s="142"/>
      <c r="H41" s="142"/>
    </row>
    <row r="42" spans="1:8" ht="12.75">
      <c r="A42" s="271" t="s">
        <v>47</v>
      </c>
      <c r="B42" s="271"/>
      <c r="C42" s="271"/>
      <c r="D42" s="271"/>
      <c r="E42" s="87" t="e">
        <f>ROUND(E41/SQRT(E39),4)</f>
        <v>#NAME?</v>
      </c>
      <c r="F42" s="146" t="e">
        <f>ROUND(F41/SQRT(F39),4)</f>
        <v>#NAME?</v>
      </c>
      <c r="G42" s="143"/>
      <c r="H42" s="143"/>
    </row>
    <row r="43" spans="2:8" ht="12">
      <c r="B43" s="272" t="s">
        <v>48</v>
      </c>
      <c r="C43" s="272"/>
      <c r="D43" s="272"/>
      <c r="E43" s="88">
        <v>5.55</v>
      </c>
      <c r="F43" s="89">
        <v>41.85</v>
      </c>
      <c r="G43" s="144"/>
      <c r="H43" s="144"/>
    </row>
    <row r="44" spans="2:8" ht="12">
      <c r="B44" s="243" t="s">
        <v>49</v>
      </c>
      <c r="C44" s="243"/>
      <c r="D44" s="243"/>
      <c r="E44" s="88">
        <v>12.05</v>
      </c>
      <c r="F44" s="89">
        <v>63.35</v>
      </c>
      <c r="G44" s="144"/>
      <c r="H44" s="144"/>
    </row>
    <row r="45" spans="2:8" ht="12">
      <c r="B45" s="243" t="s">
        <v>50</v>
      </c>
      <c r="C45" s="243"/>
      <c r="D45" s="243"/>
      <c r="E45" s="90">
        <v>0</v>
      </c>
      <c r="F45" s="91">
        <v>6</v>
      </c>
      <c r="G45" s="145"/>
      <c r="H45" s="145"/>
    </row>
    <row r="46" spans="2:8" ht="12">
      <c r="B46" s="243" t="s">
        <v>51</v>
      </c>
      <c r="C46" s="243"/>
      <c r="D46" s="243"/>
      <c r="E46" s="90">
        <v>24</v>
      </c>
      <c r="F46" s="91">
        <v>99</v>
      </c>
      <c r="G46" s="145"/>
      <c r="H46" s="145"/>
    </row>
    <row r="47" spans="2:8" ht="12">
      <c r="B47" s="243" t="s">
        <v>52</v>
      </c>
      <c r="C47" s="243"/>
      <c r="D47" s="243"/>
      <c r="E47" s="90">
        <v>7.5</v>
      </c>
      <c r="F47" s="91">
        <v>55</v>
      </c>
      <c r="G47" s="145"/>
      <c r="H47" s="145"/>
    </row>
    <row r="48" spans="4:8" ht="12.75">
      <c r="D48" s="135" t="s">
        <v>54</v>
      </c>
      <c r="E48" s="275">
        <v>7.824</v>
      </c>
      <c r="F48" s="276"/>
      <c r="G48" s="161"/>
      <c r="H48" s="162"/>
    </row>
    <row r="49" spans="2:10" ht="12.75">
      <c r="B49" s="239" t="s">
        <v>53</v>
      </c>
      <c r="C49" s="239"/>
      <c r="D49" s="239"/>
      <c r="E49" s="289" t="s">
        <v>69</v>
      </c>
      <c r="F49" s="290"/>
      <c r="G49" s="163"/>
      <c r="H49" s="164"/>
      <c r="I49" s="148"/>
      <c r="J49" s="148"/>
    </row>
    <row r="50" spans="2:8" ht="12.75">
      <c r="B50" s="239" t="s">
        <v>55</v>
      </c>
      <c r="C50" s="239"/>
      <c r="D50" s="239"/>
      <c r="E50" s="289">
        <v>19</v>
      </c>
      <c r="F50" s="290"/>
      <c r="G50" s="165"/>
      <c r="H50" s="166"/>
    </row>
    <row r="51" spans="2:8" ht="12">
      <c r="B51" s="243" t="s">
        <v>56</v>
      </c>
      <c r="C51" s="243"/>
      <c r="D51" s="243"/>
      <c r="E51" s="285">
        <v>43.8</v>
      </c>
      <c r="F51" s="286"/>
      <c r="G51" s="167"/>
      <c r="H51" s="168"/>
    </row>
    <row r="52" spans="2:8" ht="12.75" thickBot="1">
      <c r="B52" s="243" t="s">
        <v>57</v>
      </c>
      <c r="C52" s="243"/>
      <c r="D52" s="243"/>
      <c r="E52" s="287" t="s">
        <v>83</v>
      </c>
      <c r="F52" s="288"/>
      <c r="G52" s="169"/>
      <c r="H52" s="168"/>
    </row>
    <row r="53" ht="12.75" thickTop="1"/>
    <row r="54" spans="5:12" ht="12">
      <c r="E54" s="155"/>
      <c r="F54" s="155"/>
      <c r="G54" s="155"/>
      <c r="H54" s="155"/>
      <c r="I54" s="155"/>
      <c r="J54" s="155"/>
      <c r="K54" s="176"/>
      <c r="L54" s="155"/>
    </row>
  </sheetData>
  <sheetProtection/>
  <mergeCells count="41">
    <mergeCell ref="E36:F36"/>
    <mergeCell ref="E37:F37"/>
    <mergeCell ref="B25:C25"/>
    <mergeCell ref="B28:D28"/>
    <mergeCell ref="B52:D52"/>
    <mergeCell ref="B50:D50"/>
    <mergeCell ref="B44:D44"/>
    <mergeCell ref="G37:H37"/>
    <mergeCell ref="E51:F51"/>
    <mergeCell ref="E52:F52"/>
    <mergeCell ref="E49:F49"/>
    <mergeCell ref="E50:F50"/>
    <mergeCell ref="B11:C11"/>
    <mergeCell ref="B12:C12"/>
    <mergeCell ref="B13:C13"/>
    <mergeCell ref="B31:D31"/>
    <mergeCell ref="B17:C17"/>
    <mergeCell ref="B18:C18"/>
    <mergeCell ref="B19:C19"/>
    <mergeCell ref="B23:C23"/>
    <mergeCell ref="B24:C24"/>
    <mergeCell ref="B1:C1"/>
    <mergeCell ref="B5:C5"/>
    <mergeCell ref="B6:C6"/>
    <mergeCell ref="E48:F48"/>
    <mergeCell ref="B21:E21"/>
    <mergeCell ref="B45:D45"/>
    <mergeCell ref="B47:D47"/>
    <mergeCell ref="B30:C30"/>
    <mergeCell ref="B33:D33"/>
    <mergeCell ref="B29:C29"/>
    <mergeCell ref="B3:F3"/>
    <mergeCell ref="B51:D51"/>
    <mergeCell ref="B2:F2"/>
    <mergeCell ref="B49:D49"/>
    <mergeCell ref="B46:D46"/>
    <mergeCell ref="B39:D39"/>
    <mergeCell ref="A42:D42"/>
    <mergeCell ref="B41:D41"/>
    <mergeCell ref="B40:D40"/>
    <mergeCell ref="B43:D43"/>
  </mergeCells>
  <printOptions horizontalCentered="1"/>
  <pageMargins left="0.5" right="0.5" top="0.75" bottom="0.5" header="0.25" footer="0.25"/>
  <pageSetup horizontalDpi="600" verticalDpi="600" orientation="portrait" scale="85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W32" sqref="W32"/>
    </sheetView>
  </sheetViews>
  <sheetFormatPr defaultColWidth="11.421875" defaultRowHeight="12.75"/>
  <cols>
    <col min="1" max="3" width="8.8515625" style="0" customWidth="1"/>
    <col min="4" max="4" width="6.140625" style="0" customWidth="1"/>
    <col min="5" max="5" width="5.140625" style="0" customWidth="1"/>
    <col min="6" max="6" width="4.8515625" style="0" customWidth="1"/>
    <col min="7" max="7" width="5.00390625" style="0" customWidth="1"/>
    <col min="8" max="9" width="4.421875" style="0" customWidth="1"/>
    <col min="10" max="10" width="5.00390625" style="0" customWidth="1"/>
    <col min="11" max="14" width="4.8515625" style="0" customWidth="1"/>
    <col min="15" max="15" width="4.28125" style="0" customWidth="1"/>
    <col min="16" max="16" width="5.140625" style="0" customWidth="1"/>
    <col min="17" max="17" width="4.8515625" style="0" customWidth="1"/>
    <col min="18" max="18" width="8.8515625" style="0" customWidth="1"/>
    <col min="19" max="19" width="11.7109375" style="0" customWidth="1"/>
    <col min="20" max="20" width="8.8515625" style="0" customWidth="1"/>
    <col min="21" max="21" width="17.140625" style="0" customWidth="1"/>
    <col min="22" max="16384" width="8.8515625" style="0" customWidth="1"/>
  </cols>
  <sheetData>
    <row r="1" spans="1:7" ht="24" thickBot="1">
      <c r="A1" s="236" t="s">
        <v>7</v>
      </c>
      <c r="B1" s="237"/>
      <c r="C1" s="237"/>
      <c r="D1" s="237"/>
      <c r="E1" s="237"/>
      <c r="F1" s="237"/>
      <c r="G1" s="238"/>
    </row>
    <row r="3" ht="12.75" thickBot="1"/>
    <row r="4" spans="2:18" ht="12.75" thickBot="1">
      <c r="B4" s="170" t="s">
        <v>2</v>
      </c>
      <c r="D4" s="244" t="s">
        <v>14</v>
      </c>
      <c r="E4" s="245"/>
      <c r="F4" s="245"/>
      <c r="G4" s="245"/>
      <c r="H4" s="246"/>
      <c r="I4" s="102"/>
      <c r="J4" s="268" t="s">
        <v>13</v>
      </c>
      <c r="K4" s="269"/>
      <c r="L4" s="269"/>
      <c r="M4" s="269"/>
      <c r="N4" s="269"/>
      <c r="O4" s="269"/>
      <c r="P4" s="269"/>
      <c r="Q4" s="270"/>
      <c r="R4" s="233" t="s">
        <v>134</v>
      </c>
    </row>
    <row r="5" spans="2:18" ht="13.5" thickBot="1">
      <c r="B5" s="127" t="s">
        <v>80</v>
      </c>
      <c r="D5" s="29" t="s">
        <v>58</v>
      </c>
      <c r="E5" s="30" t="s">
        <v>59</v>
      </c>
      <c r="F5" s="30" t="s">
        <v>60</v>
      </c>
      <c r="G5" s="30" t="s">
        <v>61</v>
      </c>
      <c r="H5" s="103" t="s">
        <v>62</v>
      </c>
      <c r="I5" s="104" t="s">
        <v>63</v>
      </c>
      <c r="J5" s="29" t="s">
        <v>58</v>
      </c>
      <c r="K5" s="30" t="s">
        <v>59</v>
      </c>
      <c r="L5" s="30" t="s">
        <v>60</v>
      </c>
      <c r="M5" s="30" t="s">
        <v>64</v>
      </c>
      <c r="N5" s="103" t="s">
        <v>61</v>
      </c>
      <c r="O5" s="103" t="s">
        <v>62</v>
      </c>
      <c r="P5" s="103" t="s">
        <v>63</v>
      </c>
      <c r="Q5" s="104" t="s">
        <v>65</v>
      </c>
      <c r="R5" s="234" t="s">
        <v>74</v>
      </c>
    </row>
    <row r="6" spans="2:24" ht="12.75" thickBot="1">
      <c r="B6" s="170" t="s">
        <v>88</v>
      </c>
      <c r="D6" s="149">
        <v>0</v>
      </c>
      <c r="E6" s="150">
        <v>0</v>
      </c>
      <c r="F6" s="150">
        <v>0</v>
      </c>
      <c r="G6" s="150">
        <v>0</v>
      </c>
      <c r="H6" s="150">
        <v>0</v>
      </c>
      <c r="I6" s="150">
        <v>1</v>
      </c>
      <c r="J6" s="149">
        <v>0</v>
      </c>
      <c r="K6" s="150">
        <v>0</v>
      </c>
      <c r="L6" s="150">
        <v>0</v>
      </c>
      <c r="M6" s="150">
        <v>0</v>
      </c>
      <c r="N6" s="221">
        <v>1</v>
      </c>
      <c r="O6" s="150">
        <v>0</v>
      </c>
      <c r="P6" s="150">
        <v>0</v>
      </c>
      <c r="Q6" s="81">
        <v>0</v>
      </c>
      <c r="R6" s="182">
        <f>AVERAGE(D6:Q6)</f>
        <v>0.14285714285714285</v>
      </c>
      <c r="U6" s="193" t="s">
        <v>1</v>
      </c>
      <c r="V6" s="195"/>
      <c r="W6" s="195"/>
      <c r="X6" s="185"/>
    </row>
    <row r="7" spans="2:24" ht="12.75" thickBot="1">
      <c r="B7" s="170" t="s">
        <v>89</v>
      </c>
      <c r="D7" s="61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65">
        <v>0</v>
      </c>
      <c r="K7" s="66">
        <v>0</v>
      </c>
      <c r="L7" s="66">
        <v>0</v>
      </c>
      <c r="M7" s="66">
        <v>0</v>
      </c>
      <c r="N7" s="68">
        <v>0</v>
      </c>
      <c r="O7" s="66">
        <v>0</v>
      </c>
      <c r="P7" s="66">
        <v>0</v>
      </c>
      <c r="Q7" s="67">
        <v>0</v>
      </c>
      <c r="R7" s="182">
        <f aca="true" t="shared" si="0" ref="R7:R25">AVERAGE(D7:Q7)</f>
        <v>0</v>
      </c>
      <c r="U7" s="225"/>
      <c r="V7" s="157"/>
      <c r="W7" s="157"/>
      <c r="X7" s="226"/>
    </row>
    <row r="8" spans="2:24" ht="12">
      <c r="B8" s="170" t="s">
        <v>90</v>
      </c>
      <c r="D8" s="61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65">
        <v>0</v>
      </c>
      <c r="K8" s="66">
        <v>0</v>
      </c>
      <c r="L8" s="66">
        <v>0</v>
      </c>
      <c r="M8" s="66">
        <v>1</v>
      </c>
      <c r="N8" s="68">
        <v>0</v>
      </c>
      <c r="O8" s="66">
        <v>1</v>
      </c>
      <c r="P8" s="66">
        <v>1</v>
      </c>
      <c r="Q8" s="67">
        <v>1</v>
      </c>
      <c r="R8" s="182">
        <f t="shared" si="0"/>
        <v>0.2857142857142857</v>
      </c>
      <c r="U8" s="227"/>
      <c r="V8" s="211" t="s">
        <v>2</v>
      </c>
      <c r="W8" s="211" t="s">
        <v>3</v>
      </c>
      <c r="X8" s="226"/>
    </row>
    <row r="9" spans="2:24" ht="12">
      <c r="B9" s="170" t="s">
        <v>91</v>
      </c>
      <c r="D9" s="61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65">
        <v>0</v>
      </c>
      <c r="K9" s="66">
        <v>1</v>
      </c>
      <c r="L9" s="66">
        <v>0</v>
      </c>
      <c r="M9" s="66">
        <v>0</v>
      </c>
      <c r="N9" s="68">
        <v>0</v>
      </c>
      <c r="O9" s="66">
        <v>1</v>
      </c>
      <c r="P9" s="66">
        <v>0</v>
      </c>
      <c r="Q9" s="67">
        <v>0</v>
      </c>
      <c r="R9" s="182">
        <f t="shared" si="0"/>
        <v>0.14285714285714285</v>
      </c>
      <c r="U9" s="228" t="s">
        <v>74</v>
      </c>
      <c r="V9" s="212">
        <v>0.1571428571428571</v>
      </c>
      <c r="W9" s="212">
        <v>1.310714285714286</v>
      </c>
      <c r="X9" s="226"/>
    </row>
    <row r="10" spans="2:24" ht="12">
      <c r="B10" s="170" t="s">
        <v>92</v>
      </c>
      <c r="D10" s="61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65">
        <v>0</v>
      </c>
      <c r="K10" s="66">
        <v>1</v>
      </c>
      <c r="L10" s="66">
        <v>0</v>
      </c>
      <c r="M10" s="66">
        <v>0</v>
      </c>
      <c r="N10" s="68">
        <v>0</v>
      </c>
      <c r="O10" s="66">
        <v>0</v>
      </c>
      <c r="P10" s="66">
        <v>0</v>
      </c>
      <c r="Q10" s="67">
        <v>0</v>
      </c>
      <c r="R10" s="182">
        <f t="shared" si="0"/>
        <v>0.07142857142857142</v>
      </c>
      <c r="U10" s="228" t="s">
        <v>147</v>
      </c>
      <c r="V10" s="212">
        <v>0.025026852846401725</v>
      </c>
      <c r="W10" s="212">
        <v>0.3567534908700316</v>
      </c>
      <c r="X10" s="226"/>
    </row>
    <row r="11" spans="2:24" ht="12">
      <c r="B11" s="170" t="s">
        <v>93</v>
      </c>
      <c r="D11" s="61">
        <v>0</v>
      </c>
      <c r="E11" s="17">
        <v>0</v>
      </c>
      <c r="F11" s="17">
        <v>0</v>
      </c>
      <c r="G11" s="17">
        <v>0</v>
      </c>
      <c r="H11" s="17">
        <v>1</v>
      </c>
      <c r="I11" s="17">
        <v>2</v>
      </c>
      <c r="J11" s="65">
        <v>0</v>
      </c>
      <c r="K11" s="66">
        <v>0</v>
      </c>
      <c r="L11" s="66">
        <v>0</v>
      </c>
      <c r="M11" s="66">
        <v>0</v>
      </c>
      <c r="N11" s="68">
        <v>0</v>
      </c>
      <c r="O11" s="66">
        <v>0</v>
      </c>
      <c r="P11" s="66">
        <v>0</v>
      </c>
      <c r="Q11" s="67">
        <v>0</v>
      </c>
      <c r="R11" s="182">
        <f t="shared" si="0"/>
        <v>0.21428571428571427</v>
      </c>
      <c r="U11" s="228" t="s">
        <v>148</v>
      </c>
      <c r="V11" s="212">
        <v>20</v>
      </c>
      <c r="W11" s="212">
        <v>20</v>
      </c>
      <c r="X11" s="226"/>
    </row>
    <row r="12" spans="2:24" ht="12">
      <c r="B12" s="170" t="s">
        <v>94</v>
      </c>
      <c r="D12" s="61">
        <v>1</v>
      </c>
      <c r="E12" s="17">
        <v>0</v>
      </c>
      <c r="F12" s="17">
        <v>1</v>
      </c>
      <c r="G12" s="17">
        <v>0</v>
      </c>
      <c r="H12" s="17">
        <v>0</v>
      </c>
      <c r="I12" s="17">
        <v>1</v>
      </c>
      <c r="J12" s="65">
        <v>0</v>
      </c>
      <c r="K12" s="66">
        <v>0</v>
      </c>
      <c r="L12" s="66">
        <v>0</v>
      </c>
      <c r="M12" s="66">
        <v>0</v>
      </c>
      <c r="N12" s="68">
        <v>0</v>
      </c>
      <c r="O12" s="66">
        <v>0</v>
      </c>
      <c r="P12" s="66">
        <v>0</v>
      </c>
      <c r="Q12" s="67">
        <v>1</v>
      </c>
      <c r="R12" s="182">
        <f t="shared" si="0"/>
        <v>0.2857142857142857</v>
      </c>
      <c r="U12" s="228" t="s">
        <v>149</v>
      </c>
      <c r="V12" s="212">
        <v>0</v>
      </c>
      <c r="W12" s="212"/>
      <c r="X12" s="226"/>
    </row>
    <row r="13" spans="2:24" ht="12">
      <c r="B13" s="170" t="s">
        <v>95</v>
      </c>
      <c r="D13" s="61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65">
        <v>0</v>
      </c>
      <c r="K13" s="66">
        <v>0</v>
      </c>
      <c r="L13" s="66">
        <v>0</v>
      </c>
      <c r="M13" s="66">
        <v>0</v>
      </c>
      <c r="N13" s="68">
        <v>0</v>
      </c>
      <c r="O13" s="66">
        <v>1</v>
      </c>
      <c r="P13" s="66">
        <v>0</v>
      </c>
      <c r="Q13" s="67">
        <v>0</v>
      </c>
      <c r="R13" s="182">
        <f t="shared" si="0"/>
        <v>0.07142857142857142</v>
      </c>
      <c r="U13" s="228" t="s">
        <v>55</v>
      </c>
      <c r="V13" s="212">
        <v>22</v>
      </c>
      <c r="W13" s="212"/>
      <c r="X13" s="226"/>
    </row>
    <row r="14" spans="2:24" ht="12">
      <c r="B14" s="170" t="s">
        <v>96</v>
      </c>
      <c r="D14" s="61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65">
        <v>0</v>
      </c>
      <c r="K14" s="66">
        <v>0</v>
      </c>
      <c r="L14" s="66">
        <v>0</v>
      </c>
      <c r="M14" s="66">
        <v>0</v>
      </c>
      <c r="N14" s="68">
        <v>0</v>
      </c>
      <c r="O14" s="66">
        <v>0</v>
      </c>
      <c r="P14" s="66">
        <v>0</v>
      </c>
      <c r="Q14" s="67">
        <v>0</v>
      </c>
      <c r="R14" s="182">
        <f t="shared" si="0"/>
        <v>0</v>
      </c>
      <c r="U14" s="228" t="s">
        <v>150</v>
      </c>
      <c r="V14" s="212">
        <v>-8.349350763248072</v>
      </c>
      <c r="W14" s="212"/>
      <c r="X14" s="226"/>
    </row>
    <row r="15" spans="2:24" ht="12">
      <c r="B15" s="170" t="s">
        <v>97</v>
      </c>
      <c r="D15" s="63">
        <v>0</v>
      </c>
      <c r="E15" s="7">
        <v>0</v>
      </c>
      <c r="F15" s="7">
        <v>1</v>
      </c>
      <c r="G15" s="7">
        <v>0</v>
      </c>
      <c r="H15" s="7">
        <v>1</v>
      </c>
      <c r="I15" s="7">
        <v>1</v>
      </c>
      <c r="J15" s="65">
        <v>0</v>
      </c>
      <c r="K15" s="66">
        <v>0</v>
      </c>
      <c r="L15" s="66">
        <v>0</v>
      </c>
      <c r="M15" s="66">
        <v>1</v>
      </c>
      <c r="N15" s="68">
        <v>0</v>
      </c>
      <c r="O15" s="66">
        <v>1</v>
      </c>
      <c r="P15" s="66">
        <v>0</v>
      </c>
      <c r="Q15" s="67">
        <v>1</v>
      </c>
      <c r="R15" s="182">
        <f t="shared" si="0"/>
        <v>0.42857142857142855</v>
      </c>
      <c r="U15" s="228" t="s">
        <v>151</v>
      </c>
      <c r="V15" s="212">
        <v>1.441303096826865E-08</v>
      </c>
      <c r="W15" s="212"/>
      <c r="X15" s="226"/>
    </row>
    <row r="16" spans="2:24" ht="12.75" thickBot="1">
      <c r="B16" s="170" t="s">
        <v>98</v>
      </c>
      <c r="D16" s="63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65">
        <v>0</v>
      </c>
      <c r="K16" s="66">
        <v>0</v>
      </c>
      <c r="L16" s="66">
        <v>0</v>
      </c>
      <c r="M16" s="66">
        <v>0</v>
      </c>
      <c r="N16" s="68">
        <v>0</v>
      </c>
      <c r="O16" s="66">
        <v>0</v>
      </c>
      <c r="P16" s="66">
        <v>0</v>
      </c>
      <c r="Q16" s="67">
        <v>0</v>
      </c>
      <c r="R16" s="182">
        <f t="shared" si="0"/>
        <v>0</v>
      </c>
      <c r="U16" s="228" t="s">
        <v>152</v>
      </c>
      <c r="V16" s="212">
        <v>1.7171443743802424</v>
      </c>
      <c r="W16" s="212"/>
      <c r="X16" s="226"/>
    </row>
    <row r="17" spans="2:24" ht="12.75" thickBot="1">
      <c r="B17" s="170" t="s">
        <v>99</v>
      </c>
      <c r="D17" s="61">
        <v>1</v>
      </c>
      <c r="E17" s="17">
        <v>0</v>
      </c>
      <c r="F17" s="17">
        <v>1</v>
      </c>
      <c r="G17" s="17">
        <v>0</v>
      </c>
      <c r="H17" s="17">
        <v>0</v>
      </c>
      <c r="I17" s="17">
        <v>1</v>
      </c>
      <c r="J17" s="65">
        <v>0</v>
      </c>
      <c r="K17" s="66">
        <v>0</v>
      </c>
      <c r="L17" s="66">
        <v>0</v>
      </c>
      <c r="M17" s="66">
        <v>0</v>
      </c>
      <c r="N17" s="68">
        <v>0</v>
      </c>
      <c r="O17" s="66">
        <v>0</v>
      </c>
      <c r="P17" s="66">
        <v>0</v>
      </c>
      <c r="Q17" s="67">
        <v>0</v>
      </c>
      <c r="R17" s="182">
        <f t="shared" si="0"/>
        <v>0.21428571428571427</v>
      </c>
      <c r="U17" s="235" t="s">
        <v>153</v>
      </c>
      <c r="V17" s="216">
        <v>2.88260619365373E-08</v>
      </c>
      <c r="W17" s="212"/>
      <c r="X17" s="226"/>
    </row>
    <row r="18" spans="2:24" ht="12.75" thickBot="1">
      <c r="B18" s="170" t="s">
        <v>100</v>
      </c>
      <c r="D18" s="61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65">
        <v>0</v>
      </c>
      <c r="K18" s="66">
        <v>0</v>
      </c>
      <c r="L18" s="66">
        <v>0</v>
      </c>
      <c r="M18" s="66">
        <v>0</v>
      </c>
      <c r="N18" s="68">
        <v>0</v>
      </c>
      <c r="O18" s="66">
        <v>0</v>
      </c>
      <c r="P18" s="66">
        <v>0</v>
      </c>
      <c r="Q18" s="67">
        <v>0</v>
      </c>
      <c r="R18" s="182">
        <f t="shared" si="0"/>
        <v>0</v>
      </c>
      <c r="U18" s="229" t="s">
        <v>154</v>
      </c>
      <c r="V18" s="213">
        <v>2.073873067904026</v>
      </c>
      <c r="W18" s="213"/>
      <c r="X18" s="230"/>
    </row>
    <row r="19" spans="2:18" ht="12">
      <c r="B19" s="170" t="s">
        <v>101</v>
      </c>
      <c r="D19" s="61">
        <v>0</v>
      </c>
      <c r="E19" s="17">
        <v>0</v>
      </c>
      <c r="F19" s="17">
        <v>1</v>
      </c>
      <c r="G19" s="17">
        <v>0</v>
      </c>
      <c r="H19" s="17">
        <v>0</v>
      </c>
      <c r="I19" s="17">
        <v>0</v>
      </c>
      <c r="J19" s="65">
        <v>0</v>
      </c>
      <c r="K19" s="66">
        <v>0</v>
      </c>
      <c r="L19" s="66">
        <v>0</v>
      </c>
      <c r="M19" s="66">
        <v>0</v>
      </c>
      <c r="N19" s="68">
        <v>0</v>
      </c>
      <c r="O19" s="66">
        <v>0</v>
      </c>
      <c r="P19" s="66">
        <v>0</v>
      </c>
      <c r="Q19" s="67">
        <v>0</v>
      </c>
      <c r="R19" s="182">
        <f t="shared" si="0"/>
        <v>0.07142857142857142</v>
      </c>
    </row>
    <row r="20" spans="2:18" ht="12.75" thickBot="1">
      <c r="B20" s="170" t="s">
        <v>102</v>
      </c>
      <c r="D20" s="61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65">
        <v>0</v>
      </c>
      <c r="K20" s="66">
        <v>0</v>
      </c>
      <c r="L20" s="66">
        <v>0</v>
      </c>
      <c r="M20" s="66">
        <v>0</v>
      </c>
      <c r="N20" s="68">
        <v>0</v>
      </c>
      <c r="O20" s="66">
        <v>0</v>
      </c>
      <c r="P20" s="66">
        <v>0</v>
      </c>
      <c r="Q20" s="67">
        <v>0</v>
      </c>
      <c r="R20" s="182">
        <f t="shared" si="0"/>
        <v>0</v>
      </c>
    </row>
    <row r="21" spans="2:23" ht="12.75" thickBot="1">
      <c r="B21" s="170" t="s">
        <v>103</v>
      </c>
      <c r="D21" s="61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65">
        <v>0</v>
      </c>
      <c r="K21" s="66">
        <v>0</v>
      </c>
      <c r="L21" s="66">
        <v>0</v>
      </c>
      <c r="M21" s="66">
        <v>0</v>
      </c>
      <c r="N21" s="68">
        <v>0</v>
      </c>
      <c r="O21" s="66">
        <v>0</v>
      </c>
      <c r="P21" s="66">
        <v>0</v>
      </c>
      <c r="Q21" s="67">
        <v>0</v>
      </c>
      <c r="R21" s="182">
        <f t="shared" si="0"/>
        <v>0</v>
      </c>
      <c r="U21" s="184" t="s">
        <v>5</v>
      </c>
      <c r="V21" s="220">
        <f>(W9-V9)/W9*100</f>
        <v>88.01089918256132</v>
      </c>
      <c r="W21" s="191" t="s">
        <v>157</v>
      </c>
    </row>
    <row r="22" spans="2:22" ht="12.75" thickBot="1">
      <c r="B22" s="170" t="s">
        <v>104</v>
      </c>
      <c r="D22" s="61">
        <v>1</v>
      </c>
      <c r="E22" s="17">
        <v>0</v>
      </c>
      <c r="F22" s="17">
        <v>1</v>
      </c>
      <c r="G22" s="17">
        <v>1</v>
      </c>
      <c r="H22" s="17">
        <v>0</v>
      </c>
      <c r="I22" s="17">
        <v>1</v>
      </c>
      <c r="J22" s="65">
        <v>0</v>
      </c>
      <c r="K22" s="66">
        <v>0</v>
      </c>
      <c r="L22" s="66">
        <v>0</v>
      </c>
      <c r="M22" s="66">
        <v>1</v>
      </c>
      <c r="N22" s="68">
        <v>0</v>
      </c>
      <c r="O22" s="66">
        <v>1</v>
      </c>
      <c r="P22" s="66">
        <v>0</v>
      </c>
      <c r="Q22" s="67">
        <v>1</v>
      </c>
      <c r="R22" s="182">
        <f t="shared" si="0"/>
        <v>0.5</v>
      </c>
      <c r="U22" s="231" t="s">
        <v>6</v>
      </c>
      <c r="V22" s="232"/>
    </row>
    <row r="23" spans="2:18" ht="12">
      <c r="B23" s="170" t="s">
        <v>105</v>
      </c>
      <c r="D23" s="61">
        <v>1</v>
      </c>
      <c r="E23" s="17">
        <v>0</v>
      </c>
      <c r="F23" s="17">
        <v>1</v>
      </c>
      <c r="G23" s="17">
        <v>1</v>
      </c>
      <c r="H23" s="17">
        <v>0</v>
      </c>
      <c r="I23" s="17">
        <v>1</v>
      </c>
      <c r="J23" s="65">
        <v>0</v>
      </c>
      <c r="K23" s="66">
        <v>1</v>
      </c>
      <c r="L23" s="66">
        <v>0</v>
      </c>
      <c r="M23" s="66">
        <v>0</v>
      </c>
      <c r="N23" s="68">
        <v>0</v>
      </c>
      <c r="O23" s="66">
        <v>1</v>
      </c>
      <c r="P23" s="66">
        <v>0</v>
      </c>
      <c r="Q23" s="67">
        <v>0</v>
      </c>
      <c r="R23" s="182">
        <f t="shared" si="0"/>
        <v>0.42857142857142855</v>
      </c>
    </row>
    <row r="24" spans="2:18" ht="12">
      <c r="B24" s="170" t="s">
        <v>106</v>
      </c>
      <c r="D24" s="61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13">
        <v>0</v>
      </c>
      <c r="K24" s="114">
        <v>0</v>
      </c>
      <c r="L24" s="114">
        <v>1</v>
      </c>
      <c r="M24" s="114">
        <v>1</v>
      </c>
      <c r="N24" s="115">
        <v>0</v>
      </c>
      <c r="O24" s="114">
        <v>0</v>
      </c>
      <c r="P24" s="114">
        <v>0</v>
      </c>
      <c r="Q24" s="109">
        <v>0</v>
      </c>
      <c r="R24" s="182">
        <f t="shared" si="0"/>
        <v>0.14285714285714285</v>
      </c>
    </row>
    <row r="25" spans="2:18" ht="12.75" thickBot="1">
      <c r="B25" s="170" t="s">
        <v>107</v>
      </c>
      <c r="D25" s="74">
        <v>0</v>
      </c>
      <c r="E25" s="75">
        <v>1</v>
      </c>
      <c r="F25" s="75">
        <v>0</v>
      </c>
      <c r="G25" s="75">
        <v>0</v>
      </c>
      <c r="H25" s="75">
        <v>0</v>
      </c>
      <c r="I25" s="75">
        <v>1</v>
      </c>
      <c r="J25" s="74">
        <v>0</v>
      </c>
      <c r="K25" s="75">
        <v>0</v>
      </c>
      <c r="L25" s="75">
        <v>0</v>
      </c>
      <c r="M25" s="75">
        <v>0</v>
      </c>
      <c r="N25" s="77">
        <v>0</v>
      </c>
      <c r="O25" s="75">
        <v>0</v>
      </c>
      <c r="P25" s="75">
        <v>0</v>
      </c>
      <c r="Q25" s="76">
        <v>0</v>
      </c>
      <c r="R25" s="183">
        <f t="shared" si="0"/>
        <v>0.14285714285714285</v>
      </c>
    </row>
    <row r="26" spans="2:20" ht="12.75" thickBot="1">
      <c r="B26" s="170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93">
        <f>AVERAGE(R6:R25)</f>
        <v>0.1571428571428571</v>
      </c>
      <c r="S26" s="186" t="s">
        <v>129</v>
      </c>
      <c r="T26" s="26"/>
    </row>
    <row r="27" spans="2:20" ht="12.75" thickBot="1">
      <c r="B27" s="17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93">
        <f>_xlfn.STDEV.P(R6:R25)</f>
        <v>0.15419309389230648</v>
      </c>
      <c r="S27" s="192" t="s">
        <v>11</v>
      </c>
      <c r="T27" s="26"/>
    </row>
    <row r="28" ht="12.75" thickBot="1"/>
    <row r="29" spans="2:18" ht="12.75" thickBot="1">
      <c r="B29" s="170" t="s">
        <v>3</v>
      </c>
      <c r="D29" s="244" t="s">
        <v>14</v>
      </c>
      <c r="E29" s="245"/>
      <c r="F29" s="245"/>
      <c r="G29" s="245"/>
      <c r="H29" s="246"/>
      <c r="I29" s="102"/>
      <c r="J29" s="268" t="s">
        <v>13</v>
      </c>
      <c r="K29" s="269"/>
      <c r="L29" s="269"/>
      <c r="M29" s="269"/>
      <c r="N29" s="269"/>
      <c r="O29" s="269"/>
      <c r="P29" s="269"/>
      <c r="Q29" s="270"/>
      <c r="R29" s="233" t="s">
        <v>139</v>
      </c>
    </row>
    <row r="30" spans="2:18" ht="13.5" thickBot="1">
      <c r="B30" s="127" t="s">
        <v>80</v>
      </c>
      <c r="D30" s="29" t="s">
        <v>58</v>
      </c>
      <c r="E30" s="30" t="s">
        <v>59</v>
      </c>
      <c r="F30" s="30" t="s">
        <v>60</v>
      </c>
      <c r="G30" s="30" t="s">
        <v>61</v>
      </c>
      <c r="H30" s="103" t="s">
        <v>62</v>
      </c>
      <c r="I30" s="171" t="s">
        <v>63</v>
      </c>
      <c r="J30" s="29" t="s">
        <v>58</v>
      </c>
      <c r="K30" s="30" t="s">
        <v>59</v>
      </c>
      <c r="L30" s="30" t="s">
        <v>60</v>
      </c>
      <c r="M30" s="30" t="s">
        <v>64</v>
      </c>
      <c r="N30" s="103" t="s">
        <v>61</v>
      </c>
      <c r="O30" s="103" t="s">
        <v>62</v>
      </c>
      <c r="P30" s="103" t="s">
        <v>63</v>
      </c>
      <c r="Q30" s="104" t="s">
        <v>65</v>
      </c>
      <c r="R30" s="234" t="s">
        <v>74</v>
      </c>
    </row>
    <row r="31" spans="2:18" ht="12">
      <c r="B31" s="170" t="s">
        <v>108</v>
      </c>
      <c r="D31" s="65">
        <v>2</v>
      </c>
      <c r="E31" s="66">
        <v>1</v>
      </c>
      <c r="F31" s="66">
        <v>2</v>
      </c>
      <c r="G31" s="66">
        <v>2</v>
      </c>
      <c r="H31" s="66">
        <v>1</v>
      </c>
      <c r="I31" s="68">
        <v>2</v>
      </c>
      <c r="J31" s="149">
        <v>0</v>
      </c>
      <c r="K31" s="150">
        <v>1</v>
      </c>
      <c r="L31" s="150">
        <v>1</v>
      </c>
      <c r="M31" s="150">
        <v>2</v>
      </c>
      <c r="N31" s="221">
        <v>0</v>
      </c>
      <c r="O31" s="150">
        <v>2</v>
      </c>
      <c r="P31" s="150">
        <v>1</v>
      </c>
      <c r="Q31" s="81">
        <v>2</v>
      </c>
      <c r="R31" s="197">
        <f>AVERAGE(D31:Q31)</f>
        <v>1.3571428571428572</v>
      </c>
    </row>
    <row r="32" spans="2:18" ht="12">
      <c r="B32" s="170" t="s">
        <v>109</v>
      </c>
      <c r="D32" s="65">
        <v>1</v>
      </c>
      <c r="E32" s="66">
        <v>2</v>
      </c>
      <c r="F32" s="66">
        <v>3</v>
      </c>
      <c r="G32" s="66">
        <v>1</v>
      </c>
      <c r="H32" s="66">
        <v>2</v>
      </c>
      <c r="I32" s="68">
        <v>3</v>
      </c>
      <c r="J32" s="65">
        <v>1</v>
      </c>
      <c r="K32" s="66">
        <v>2</v>
      </c>
      <c r="L32" s="66">
        <v>2</v>
      </c>
      <c r="M32" s="66">
        <v>2</v>
      </c>
      <c r="N32" s="68">
        <v>0</v>
      </c>
      <c r="O32" s="66">
        <v>2</v>
      </c>
      <c r="P32" s="66">
        <v>2</v>
      </c>
      <c r="Q32" s="67">
        <v>2</v>
      </c>
      <c r="R32" s="182">
        <f aca="true" t="shared" si="1" ref="R32:R50">AVERAGE(D32:Q32)</f>
        <v>1.7857142857142858</v>
      </c>
    </row>
    <row r="33" spans="2:18" ht="12">
      <c r="B33" s="170" t="s">
        <v>110</v>
      </c>
      <c r="D33" s="65">
        <v>2</v>
      </c>
      <c r="E33" s="66">
        <v>3</v>
      </c>
      <c r="F33" s="66">
        <v>3</v>
      </c>
      <c r="G33" s="66">
        <v>2</v>
      </c>
      <c r="H33" s="66">
        <v>3</v>
      </c>
      <c r="I33" s="68">
        <v>3</v>
      </c>
      <c r="J33" s="65">
        <v>1</v>
      </c>
      <c r="K33" s="66">
        <v>1</v>
      </c>
      <c r="L33" s="66">
        <v>1</v>
      </c>
      <c r="M33" s="66">
        <v>3</v>
      </c>
      <c r="N33" s="68">
        <v>1</v>
      </c>
      <c r="O33" s="66">
        <v>2</v>
      </c>
      <c r="P33" s="66">
        <v>2</v>
      </c>
      <c r="Q33" s="67">
        <v>3</v>
      </c>
      <c r="R33" s="182">
        <f t="shared" si="1"/>
        <v>2.142857142857143</v>
      </c>
    </row>
    <row r="34" spans="2:18" ht="12">
      <c r="B34" s="170" t="s">
        <v>111</v>
      </c>
      <c r="D34" s="65">
        <v>1</v>
      </c>
      <c r="E34" s="66">
        <v>2</v>
      </c>
      <c r="F34" s="66">
        <v>3</v>
      </c>
      <c r="G34" s="66">
        <v>1</v>
      </c>
      <c r="H34" s="66">
        <v>2</v>
      </c>
      <c r="I34" s="68">
        <v>2</v>
      </c>
      <c r="J34" s="65">
        <v>1</v>
      </c>
      <c r="K34" s="66">
        <v>1</v>
      </c>
      <c r="L34" s="66">
        <v>1</v>
      </c>
      <c r="M34" s="66">
        <v>1</v>
      </c>
      <c r="N34" s="68">
        <v>1</v>
      </c>
      <c r="O34" s="66">
        <v>2</v>
      </c>
      <c r="P34" s="66">
        <v>2</v>
      </c>
      <c r="Q34" s="67">
        <v>2</v>
      </c>
      <c r="R34" s="182">
        <f t="shared" si="1"/>
        <v>1.5714285714285714</v>
      </c>
    </row>
    <row r="35" spans="2:18" ht="12">
      <c r="B35" s="170" t="s">
        <v>112</v>
      </c>
      <c r="D35" s="61">
        <v>1</v>
      </c>
      <c r="E35" s="17">
        <v>2</v>
      </c>
      <c r="F35" s="17">
        <v>3</v>
      </c>
      <c r="G35" s="17">
        <v>2</v>
      </c>
      <c r="H35" s="17">
        <v>2</v>
      </c>
      <c r="I35" s="69">
        <v>2</v>
      </c>
      <c r="J35" s="65">
        <v>1</v>
      </c>
      <c r="K35" s="66">
        <v>2</v>
      </c>
      <c r="L35" s="66">
        <v>2</v>
      </c>
      <c r="M35" s="66">
        <v>3</v>
      </c>
      <c r="N35" s="68">
        <v>0</v>
      </c>
      <c r="O35" s="66">
        <v>1</v>
      </c>
      <c r="P35" s="66">
        <v>2</v>
      </c>
      <c r="Q35" s="67">
        <v>2</v>
      </c>
      <c r="R35" s="182">
        <f t="shared" si="1"/>
        <v>1.7857142857142858</v>
      </c>
    </row>
    <row r="36" spans="2:18" ht="12">
      <c r="B36" s="170" t="s">
        <v>113</v>
      </c>
      <c r="D36" s="65">
        <v>2</v>
      </c>
      <c r="E36" s="66">
        <v>2</v>
      </c>
      <c r="F36" s="66">
        <v>3</v>
      </c>
      <c r="G36" s="66">
        <v>3</v>
      </c>
      <c r="H36" s="66">
        <v>3</v>
      </c>
      <c r="I36" s="68">
        <v>3</v>
      </c>
      <c r="J36" s="65">
        <v>1</v>
      </c>
      <c r="K36" s="66">
        <v>2</v>
      </c>
      <c r="L36" s="66">
        <v>3</v>
      </c>
      <c r="M36" s="66">
        <v>3</v>
      </c>
      <c r="N36" s="68">
        <v>1</v>
      </c>
      <c r="O36" s="66">
        <v>2</v>
      </c>
      <c r="P36" s="66">
        <v>3</v>
      </c>
      <c r="Q36" s="67">
        <v>3</v>
      </c>
      <c r="R36" s="182">
        <f t="shared" si="1"/>
        <v>2.4285714285714284</v>
      </c>
    </row>
    <row r="37" spans="2:18" ht="12">
      <c r="B37" s="170" t="s">
        <v>114</v>
      </c>
      <c r="D37" s="65">
        <v>2</v>
      </c>
      <c r="E37" s="66">
        <v>0</v>
      </c>
      <c r="F37" s="66">
        <v>2</v>
      </c>
      <c r="G37" s="66">
        <v>2</v>
      </c>
      <c r="H37" s="66">
        <v>0</v>
      </c>
      <c r="I37" s="68">
        <v>3</v>
      </c>
      <c r="J37" s="65">
        <v>1</v>
      </c>
      <c r="K37" s="66">
        <v>2</v>
      </c>
      <c r="L37" s="66">
        <v>1</v>
      </c>
      <c r="M37" s="66">
        <v>2</v>
      </c>
      <c r="N37" s="68">
        <v>0</v>
      </c>
      <c r="O37" s="66">
        <v>2</v>
      </c>
      <c r="P37" s="66">
        <v>1</v>
      </c>
      <c r="Q37" s="67">
        <v>1</v>
      </c>
      <c r="R37" s="182">
        <f t="shared" si="1"/>
        <v>1.3571428571428572</v>
      </c>
    </row>
    <row r="38" spans="2:18" ht="12">
      <c r="B38" s="170" t="s">
        <v>115</v>
      </c>
      <c r="D38" s="65">
        <v>1</v>
      </c>
      <c r="E38" s="66">
        <v>1</v>
      </c>
      <c r="F38" s="66">
        <v>3</v>
      </c>
      <c r="G38" s="66">
        <v>2</v>
      </c>
      <c r="H38" s="66">
        <v>0</v>
      </c>
      <c r="I38" s="68">
        <v>2</v>
      </c>
      <c r="J38" s="65">
        <v>0</v>
      </c>
      <c r="K38" s="66">
        <v>1</v>
      </c>
      <c r="L38" s="66">
        <v>2</v>
      </c>
      <c r="M38" s="66">
        <v>3</v>
      </c>
      <c r="N38" s="68">
        <v>1</v>
      </c>
      <c r="O38" s="66">
        <v>1</v>
      </c>
      <c r="P38" s="66">
        <v>0</v>
      </c>
      <c r="Q38" s="67">
        <v>2</v>
      </c>
      <c r="R38" s="182">
        <f t="shared" si="1"/>
        <v>1.3571428571428572</v>
      </c>
    </row>
    <row r="39" spans="2:18" ht="12">
      <c r="B39" s="170" t="s">
        <v>116</v>
      </c>
      <c r="D39" s="65">
        <v>0</v>
      </c>
      <c r="E39" s="66">
        <v>0</v>
      </c>
      <c r="F39" s="66">
        <v>1</v>
      </c>
      <c r="G39" s="66">
        <v>0</v>
      </c>
      <c r="H39" s="66">
        <v>0</v>
      </c>
      <c r="I39" s="68">
        <v>0</v>
      </c>
      <c r="J39" s="65">
        <v>0</v>
      </c>
      <c r="K39" s="66">
        <v>0</v>
      </c>
      <c r="L39" s="66">
        <v>0</v>
      </c>
      <c r="M39" s="66">
        <v>0</v>
      </c>
      <c r="N39" s="68">
        <v>0</v>
      </c>
      <c r="O39" s="66">
        <v>0</v>
      </c>
      <c r="P39" s="66">
        <v>0</v>
      </c>
      <c r="Q39" s="67">
        <v>0</v>
      </c>
      <c r="R39" s="182">
        <f t="shared" si="1"/>
        <v>0.07142857142857142</v>
      </c>
    </row>
    <row r="40" spans="2:18" ht="12">
      <c r="B40" s="170" t="s">
        <v>117</v>
      </c>
      <c r="D40" s="65">
        <v>1</v>
      </c>
      <c r="E40" s="66">
        <v>1</v>
      </c>
      <c r="F40" s="66">
        <v>2</v>
      </c>
      <c r="G40" s="66">
        <v>2</v>
      </c>
      <c r="H40" s="66">
        <v>0</v>
      </c>
      <c r="I40" s="68">
        <v>2</v>
      </c>
      <c r="J40" s="65">
        <v>0</v>
      </c>
      <c r="K40" s="66">
        <v>2</v>
      </c>
      <c r="L40" s="66">
        <v>2</v>
      </c>
      <c r="M40" s="66">
        <v>1</v>
      </c>
      <c r="N40" s="68">
        <v>0</v>
      </c>
      <c r="O40" s="66">
        <v>1</v>
      </c>
      <c r="P40" s="66">
        <v>1</v>
      </c>
      <c r="Q40" s="67">
        <v>0</v>
      </c>
      <c r="R40" s="182">
        <f t="shared" si="1"/>
        <v>1.0714285714285714</v>
      </c>
    </row>
    <row r="41" spans="2:18" ht="12">
      <c r="B41" s="170" t="s">
        <v>118</v>
      </c>
      <c r="D41" s="63">
        <v>0</v>
      </c>
      <c r="E41" s="7">
        <v>0</v>
      </c>
      <c r="F41" s="7">
        <v>2</v>
      </c>
      <c r="G41" s="7">
        <v>0</v>
      </c>
      <c r="H41" s="7">
        <v>0</v>
      </c>
      <c r="I41" s="70">
        <v>2</v>
      </c>
      <c r="J41" s="65">
        <v>0</v>
      </c>
      <c r="K41" s="66">
        <v>1</v>
      </c>
      <c r="L41" s="66">
        <v>2</v>
      </c>
      <c r="M41" s="66">
        <v>3</v>
      </c>
      <c r="N41" s="68">
        <v>0</v>
      </c>
      <c r="O41" s="66">
        <v>2</v>
      </c>
      <c r="P41" s="66">
        <v>2</v>
      </c>
      <c r="Q41" s="67">
        <v>3</v>
      </c>
      <c r="R41" s="182">
        <f t="shared" si="1"/>
        <v>1.2142857142857142</v>
      </c>
    </row>
    <row r="42" spans="2:18" ht="12">
      <c r="B42" s="170" t="s">
        <v>119</v>
      </c>
      <c r="D42" s="63">
        <v>1</v>
      </c>
      <c r="E42" s="7">
        <v>2</v>
      </c>
      <c r="F42" s="7">
        <v>3</v>
      </c>
      <c r="G42" s="7">
        <v>1</v>
      </c>
      <c r="H42" s="7">
        <v>2</v>
      </c>
      <c r="I42" s="70">
        <v>3</v>
      </c>
      <c r="J42" s="65">
        <v>1</v>
      </c>
      <c r="K42" s="66">
        <v>2</v>
      </c>
      <c r="L42" s="66">
        <v>2</v>
      </c>
      <c r="M42" s="66">
        <v>3</v>
      </c>
      <c r="N42" s="68">
        <v>1</v>
      </c>
      <c r="O42" s="66">
        <v>2</v>
      </c>
      <c r="P42" s="66">
        <v>2</v>
      </c>
      <c r="Q42" s="67">
        <v>3</v>
      </c>
      <c r="R42" s="182">
        <f t="shared" si="1"/>
        <v>2</v>
      </c>
    </row>
    <row r="43" spans="2:18" ht="12">
      <c r="B43" s="170" t="s">
        <v>120</v>
      </c>
      <c r="D43" s="65">
        <v>2</v>
      </c>
      <c r="E43" s="66">
        <v>2</v>
      </c>
      <c r="F43" s="66">
        <v>3</v>
      </c>
      <c r="G43" s="66">
        <v>2</v>
      </c>
      <c r="H43" s="66">
        <v>2</v>
      </c>
      <c r="I43" s="68">
        <v>3</v>
      </c>
      <c r="J43" s="65">
        <v>0</v>
      </c>
      <c r="K43" s="66">
        <v>1</v>
      </c>
      <c r="L43" s="66">
        <v>0</v>
      </c>
      <c r="M43" s="66">
        <v>1</v>
      </c>
      <c r="N43" s="68">
        <v>0</v>
      </c>
      <c r="O43" s="66">
        <v>1</v>
      </c>
      <c r="P43" s="66">
        <v>1</v>
      </c>
      <c r="Q43" s="67">
        <v>1</v>
      </c>
      <c r="R43" s="182">
        <f t="shared" si="1"/>
        <v>1.3571428571428572</v>
      </c>
    </row>
    <row r="44" spans="2:18" ht="12">
      <c r="B44" s="170" t="s">
        <v>121</v>
      </c>
      <c r="D44" s="65">
        <v>0</v>
      </c>
      <c r="E44" s="66">
        <v>0</v>
      </c>
      <c r="F44" s="66">
        <v>2</v>
      </c>
      <c r="G44" s="66">
        <v>1</v>
      </c>
      <c r="H44" s="66">
        <v>1</v>
      </c>
      <c r="I44" s="68">
        <v>3</v>
      </c>
      <c r="J44" s="65">
        <v>0</v>
      </c>
      <c r="K44" s="66">
        <v>1</v>
      </c>
      <c r="L44" s="66">
        <v>0</v>
      </c>
      <c r="M44" s="66">
        <v>1</v>
      </c>
      <c r="N44" s="68">
        <v>0</v>
      </c>
      <c r="O44" s="66">
        <v>1</v>
      </c>
      <c r="P44" s="66">
        <v>1</v>
      </c>
      <c r="Q44" s="67">
        <v>1</v>
      </c>
      <c r="R44" s="182">
        <f t="shared" si="1"/>
        <v>0.8571428571428571</v>
      </c>
    </row>
    <row r="45" spans="2:18" ht="12">
      <c r="B45" s="170" t="s">
        <v>122</v>
      </c>
      <c r="D45" s="65">
        <v>1</v>
      </c>
      <c r="E45" s="66">
        <v>0</v>
      </c>
      <c r="F45" s="66">
        <v>2</v>
      </c>
      <c r="G45" s="66">
        <v>2</v>
      </c>
      <c r="H45" s="66">
        <v>0</v>
      </c>
      <c r="I45" s="68">
        <v>1</v>
      </c>
      <c r="J45" s="65">
        <v>1</v>
      </c>
      <c r="K45" s="66">
        <v>2</v>
      </c>
      <c r="L45" s="66">
        <v>2</v>
      </c>
      <c r="M45" s="66">
        <v>3</v>
      </c>
      <c r="N45" s="68">
        <v>2</v>
      </c>
      <c r="O45" s="66">
        <v>3</v>
      </c>
      <c r="P45" s="66">
        <v>1</v>
      </c>
      <c r="Q45" s="67">
        <v>1</v>
      </c>
      <c r="R45" s="182">
        <f t="shared" si="1"/>
        <v>1.5</v>
      </c>
    </row>
    <row r="46" spans="2:18" ht="12">
      <c r="B46" s="170" t="s">
        <v>123</v>
      </c>
      <c r="D46" s="65">
        <v>2</v>
      </c>
      <c r="E46" s="66">
        <v>3</v>
      </c>
      <c r="F46" s="66">
        <v>3</v>
      </c>
      <c r="G46" s="66">
        <v>2</v>
      </c>
      <c r="H46" s="66">
        <v>3</v>
      </c>
      <c r="I46" s="68">
        <v>3</v>
      </c>
      <c r="J46" s="65">
        <v>0</v>
      </c>
      <c r="K46" s="66">
        <v>0</v>
      </c>
      <c r="L46" s="66">
        <v>0</v>
      </c>
      <c r="M46" s="66">
        <v>1</v>
      </c>
      <c r="N46" s="68">
        <v>0</v>
      </c>
      <c r="O46" s="66">
        <v>1</v>
      </c>
      <c r="P46" s="66">
        <v>3</v>
      </c>
      <c r="Q46" s="67">
        <v>3</v>
      </c>
      <c r="R46" s="182">
        <f t="shared" si="1"/>
        <v>1.7142857142857142</v>
      </c>
    </row>
    <row r="47" spans="2:18" ht="12">
      <c r="B47" s="170" t="s">
        <v>124</v>
      </c>
      <c r="D47" s="65">
        <v>0</v>
      </c>
      <c r="E47" s="66">
        <v>0</v>
      </c>
      <c r="F47" s="66">
        <v>2</v>
      </c>
      <c r="G47" s="66">
        <v>0</v>
      </c>
      <c r="H47" s="66">
        <v>0</v>
      </c>
      <c r="I47" s="68">
        <v>2</v>
      </c>
      <c r="J47" s="65">
        <v>1</v>
      </c>
      <c r="K47" s="66">
        <v>1</v>
      </c>
      <c r="L47" s="66">
        <v>1</v>
      </c>
      <c r="M47" s="66">
        <v>1</v>
      </c>
      <c r="N47" s="68">
        <v>1</v>
      </c>
      <c r="O47" s="66">
        <v>1</v>
      </c>
      <c r="P47" s="66">
        <v>0</v>
      </c>
      <c r="Q47" s="67">
        <v>0</v>
      </c>
      <c r="R47" s="182">
        <f t="shared" si="1"/>
        <v>0.7142857142857143</v>
      </c>
    </row>
    <row r="48" spans="2:18" ht="12">
      <c r="B48" s="170" t="s">
        <v>125</v>
      </c>
      <c r="D48" s="65">
        <v>0</v>
      </c>
      <c r="E48" s="66">
        <v>1</v>
      </c>
      <c r="F48" s="66">
        <v>2</v>
      </c>
      <c r="G48" s="66">
        <v>1</v>
      </c>
      <c r="H48" s="66">
        <v>1</v>
      </c>
      <c r="I48" s="68">
        <v>2</v>
      </c>
      <c r="J48" s="65">
        <v>0</v>
      </c>
      <c r="K48" s="66">
        <v>0</v>
      </c>
      <c r="L48" s="66">
        <v>0</v>
      </c>
      <c r="M48" s="66">
        <v>1</v>
      </c>
      <c r="N48" s="68">
        <v>0</v>
      </c>
      <c r="O48" s="66">
        <v>0</v>
      </c>
      <c r="P48" s="66">
        <v>0</v>
      </c>
      <c r="Q48" s="67">
        <v>0</v>
      </c>
      <c r="R48" s="182">
        <f t="shared" si="1"/>
        <v>0.5714285714285714</v>
      </c>
    </row>
    <row r="49" spans="2:18" ht="12">
      <c r="B49" s="170" t="s">
        <v>126</v>
      </c>
      <c r="D49" s="65">
        <v>0</v>
      </c>
      <c r="E49" s="66">
        <v>0</v>
      </c>
      <c r="F49" s="66">
        <v>2</v>
      </c>
      <c r="G49" s="66">
        <v>0</v>
      </c>
      <c r="H49" s="66">
        <v>0</v>
      </c>
      <c r="I49" s="68">
        <v>2</v>
      </c>
      <c r="J49" s="113">
        <v>0</v>
      </c>
      <c r="K49" s="114">
        <v>0</v>
      </c>
      <c r="L49" s="114">
        <v>0</v>
      </c>
      <c r="M49" s="114">
        <v>1</v>
      </c>
      <c r="N49" s="115">
        <v>0</v>
      </c>
      <c r="O49" s="114">
        <v>0</v>
      </c>
      <c r="P49" s="114">
        <v>0</v>
      </c>
      <c r="Q49" s="109">
        <v>1</v>
      </c>
      <c r="R49" s="182">
        <f t="shared" si="1"/>
        <v>0.42857142857142855</v>
      </c>
    </row>
    <row r="50" spans="2:18" ht="12.75" thickBot="1">
      <c r="B50" s="170" t="s">
        <v>127</v>
      </c>
      <c r="D50" s="75">
        <v>1</v>
      </c>
      <c r="E50" s="75">
        <v>1</v>
      </c>
      <c r="F50" s="75">
        <v>2</v>
      </c>
      <c r="G50" s="75">
        <v>2</v>
      </c>
      <c r="H50" s="75">
        <v>0</v>
      </c>
      <c r="I50" s="77">
        <v>3</v>
      </c>
      <c r="J50" s="74">
        <v>0</v>
      </c>
      <c r="K50" s="75">
        <v>0</v>
      </c>
      <c r="L50" s="75">
        <v>0</v>
      </c>
      <c r="M50" s="75">
        <v>0</v>
      </c>
      <c r="N50" s="77">
        <v>0</v>
      </c>
      <c r="O50" s="75">
        <v>1</v>
      </c>
      <c r="P50" s="75">
        <v>1</v>
      </c>
      <c r="Q50" s="76">
        <v>2</v>
      </c>
      <c r="R50" s="183">
        <f t="shared" si="1"/>
        <v>0.9285714285714286</v>
      </c>
    </row>
    <row r="51" spans="18:20" ht="12.75" thickBot="1">
      <c r="R51" s="196">
        <f>AVERAGE(R31:R50)</f>
        <v>1.310714285714286</v>
      </c>
      <c r="S51" s="186" t="s">
        <v>129</v>
      </c>
      <c r="T51" s="26"/>
    </row>
    <row r="52" spans="18:20" ht="12.75" thickBot="1">
      <c r="R52" s="196">
        <f>_xlfn.STDEV.P(R31:R50)</f>
        <v>0.5821647673352707</v>
      </c>
      <c r="S52" s="187" t="s">
        <v>11</v>
      </c>
      <c r="T52" s="26"/>
    </row>
  </sheetData>
  <sheetProtection/>
  <mergeCells count="4">
    <mergeCell ref="D4:H4"/>
    <mergeCell ref="D29:H29"/>
    <mergeCell ref="J29:Q29"/>
    <mergeCell ref="J4:Q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AVDC</dc:creator>
  <cp:keywords/>
  <dc:description/>
  <cp:lastModifiedBy>Karen Albert</cp:lastModifiedBy>
  <cp:lastPrinted>2011-03-30T05:39:33Z</cp:lastPrinted>
  <dcterms:created xsi:type="dcterms:W3CDTF">2008-01-10T11:25:24Z</dcterms:created>
  <dcterms:modified xsi:type="dcterms:W3CDTF">2011-01-04T04:58:55Z</dcterms:modified>
  <cp:category/>
  <cp:version/>
  <cp:contentType/>
  <cp:contentStatus/>
</cp:coreProperties>
</file>